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440"/>
  </bookViews>
  <sheets>
    <sheet name="报送版" sheetId="6" r:id="rId1"/>
  </sheets>
  <definedNames>
    <definedName name="_xlnm.Print_Area" localSheetId="0">报送版!$A$1:$O$30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<sst xmlns="http://schemas.openxmlformats.org/spreadsheetml/2006/main" count="56" uniqueCount="29">
  <si>
    <r>
      <rPr>
        <b/>
        <sz val="14"/>
        <color theme="1"/>
        <rFont val="等线"/>
        <charset val="134"/>
        <scheme val="minor"/>
      </rPr>
      <t>公共资源交易数据2025年 2</t>
    </r>
    <r>
      <rPr>
        <b/>
        <sz val="14"/>
        <color rgb="FF000000"/>
        <rFont val="等线"/>
        <charset val="134"/>
      </rPr>
      <t>月统计表</t>
    </r>
  </si>
  <si>
    <t>类别</t>
  </si>
  <si>
    <t>交易项目数（宗）</t>
  </si>
  <si>
    <t>预算\拦标价\挂牌价金额（万元）</t>
  </si>
  <si>
    <t>中标\成交金额（万元）</t>
  </si>
  <si>
    <t>全流程电子化交易项目数（宗）</t>
  </si>
  <si>
    <t>全流程电子化率（%）</t>
  </si>
  <si>
    <t>远程异地评标交易项目数（宗）</t>
  </si>
  <si>
    <t>远程异地评标项目占比（%）</t>
  </si>
  <si>
    <t>节约资金（万元）</t>
  </si>
  <si>
    <t>节资率（%）</t>
  </si>
  <si>
    <t>增加资金（万元）</t>
  </si>
  <si>
    <t>增资率（%）</t>
  </si>
  <si>
    <t>项目占比情况（%）</t>
  </si>
  <si>
    <t>金额占比情况（%）</t>
  </si>
  <si>
    <t>工程建设</t>
  </si>
  <si>
    <t>工程建设合计</t>
  </si>
  <si>
    <t>房建市政工程</t>
  </si>
  <si>
    <t>水利工程</t>
  </si>
  <si>
    <t>公路工程</t>
  </si>
  <si>
    <t>铁路工程</t>
  </si>
  <si>
    <t>其他工程</t>
  </si>
  <si>
    <t>政府采购</t>
  </si>
  <si>
    <t>矿业权交易</t>
  </si>
  <si>
    <t>国有产权交易</t>
  </si>
  <si>
    <t>国有土地出让</t>
  </si>
  <si>
    <t>其他</t>
  </si>
  <si>
    <t>合计</t>
  </si>
  <si>
    <r>
      <rPr>
        <b/>
        <sz val="14"/>
        <color theme="1"/>
        <rFont val="等线"/>
        <charset val="134"/>
        <scheme val="minor"/>
      </rPr>
      <t>公共资源交易数据2025年1-2</t>
    </r>
    <r>
      <rPr>
        <b/>
        <sz val="11"/>
        <color rgb="FF000000"/>
        <rFont val="宋体"/>
        <charset val="134"/>
      </rPr>
      <t>月统计表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</si>
</sst>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</numFmts>
  <fonts count="3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name val="宋体"/>
      <charset val="134"/>
    </font>
    <font>
      <b/>
      <sz val="11"/>
      <color indexed="8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b/>
      <sz val="11"/>
      <color rgb="FF000000"/>
      <name val="宋体"/>
      <charset val="134"/>
    </font>
    <font>
      <b/>
      <sz val="14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27" fillId="0" borderId="0"/>
    <xf numFmtId="0" fontId="27" fillId="0" borderId="0"/>
    <xf numFmtId="0" fontId="0" fillId="0" borderId="0">
      <alignment vertical="center"/>
    </xf>
  </cellStyleXfs>
  <cellXfs count="25">
    <xf numFmtId="0" fontId="0" fillId="0" borderId="0" xfId="0"/>
    <xf numFmtId="0" fontId="0" fillId="0" borderId="0" xfId="0" applyFill="1"/>
    <xf numFmtId="0" fontId="0" fillId="0" borderId="0" xfId="0" applyFill="1" applyProtection="1"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176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10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78" fontId="6" fillId="0" borderId="1" xfId="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 3" xfId="50"/>
    <cellStyle name="常规 2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tabSelected="1" workbookViewId="0">
      <selection activeCell="A15" sqref="A15:O15"/>
    </sheetView>
  </sheetViews>
  <sheetFormatPr defaultColWidth="8.83333333333333" defaultRowHeight="13.5"/>
  <cols>
    <col min="1" max="1" width="9.08333333333333" style="3" customWidth="1"/>
    <col min="2" max="2" width="25.25" style="3" customWidth="1"/>
    <col min="3" max="3" width="12.75" style="4" customWidth="1"/>
    <col min="4" max="4" width="12.5" style="4" customWidth="1"/>
    <col min="5" max="13" width="12.75" style="4" customWidth="1"/>
    <col min="14" max="14" width="11.0833333333333" style="4" customWidth="1"/>
    <col min="15" max="16" width="12.8333333333333" style="4" customWidth="1"/>
    <col min="17" max="16384" width="8.83333333333333" style="4"/>
  </cols>
  <sheetData>
    <row r="1" ht="24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40.5" spans="1:15">
      <c r="A2" s="6" t="s">
        <v>1</v>
      </c>
      <c r="B2" s="6"/>
      <c r="C2" s="7" t="s">
        <v>2</v>
      </c>
      <c r="D2" s="8" t="s">
        <v>3</v>
      </c>
      <c r="E2" s="8" t="s">
        <v>4</v>
      </c>
      <c r="F2" s="9" t="s">
        <v>5</v>
      </c>
      <c r="G2" s="10" t="s">
        <v>6</v>
      </c>
      <c r="H2" s="7" t="s">
        <v>7</v>
      </c>
      <c r="I2" s="10" t="s">
        <v>8</v>
      </c>
      <c r="J2" s="8" t="s">
        <v>9</v>
      </c>
      <c r="K2" s="10" t="s">
        <v>10</v>
      </c>
      <c r="L2" s="8" t="s">
        <v>11</v>
      </c>
      <c r="M2" s="10" t="s">
        <v>12</v>
      </c>
      <c r="N2" s="10" t="s">
        <v>13</v>
      </c>
      <c r="O2" s="10" t="s">
        <v>14</v>
      </c>
    </row>
    <row r="3" spans="1:15">
      <c r="A3" s="11" t="s">
        <v>15</v>
      </c>
      <c r="B3" s="11" t="s">
        <v>16</v>
      </c>
      <c r="C3" s="12">
        <f t="shared" ref="C3:F3" si="0">SUM(C4:C8)</f>
        <v>26</v>
      </c>
      <c r="D3" s="12">
        <f t="shared" si="0"/>
        <v>74059.37</v>
      </c>
      <c r="E3" s="12">
        <f t="shared" si="0"/>
        <v>70709.17</v>
      </c>
      <c r="F3" s="12">
        <f t="shared" si="0"/>
        <v>26</v>
      </c>
      <c r="G3" s="13">
        <f t="shared" ref="G3:G14" si="1">F3/C3*100</f>
        <v>100</v>
      </c>
      <c r="H3" s="14">
        <f>SUM(H4:H8)</f>
        <v>26</v>
      </c>
      <c r="I3" s="13">
        <f t="shared" ref="I3:I14" si="2">H3/C3*100</f>
        <v>100</v>
      </c>
      <c r="J3" s="24">
        <f>SUM(J4:J8)</f>
        <v>3350.2</v>
      </c>
      <c r="K3" s="13">
        <f t="shared" ref="K3:K9" si="3">J3/D3*100</f>
        <v>4.52</v>
      </c>
      <c r="L3" s="18"/>
      <c r="M3" s="21"/>
      <c r="N3" s="13">
        <f>C3/C14*100</f>
        <v>76.47</v>
      </c>
      <c r="O3" s="13">
        <f>E3/E14*100</f>
        <v>96.77</v>
      </c>
    </row>
    <row r="4" spans="1:15">
      <c r="A4" s="11"/>
      <c r="B4" s="15" t="s">
        <v>17</v>
      </c>
      <c r="C4" s="16">
        <v>14</v>
      </c>
      <c r="D4" s="17">
        <v>45305.82</v>
      </c>
      <c r="E4" s="17">
        <v>43118.83</v>
      </c>
      <c r="F4" s="12">
        <f t="shared" ref="F4:F13" si="4">C4</f>
        <v>14</v>
      </c>
      <c r="G4" s="13">
        <f t="shared" si="1"/>
        <v>100</v>
      </c>
      <c r="H4" s="14">
        <f t="shared" ref="H4:H8" si="5">C4</f>
        <v>14</v>
      </c>
      <c r="I4" s="13">
        <f t="shared" si="2"/>
        <v>100</v>
      </c>
      <c r="J4" s="24">
        <f t="shared" ref="J4:J9" si="6">D4-E4</f>
        <v>2186.99</v>
      </c>
      <c r="K4" s="13">
        <f t="shared" si="3"/>
        <v>4.83</v>
      </c>
      <c r="L4" s="18"/>
      <c r="M4" s="21"/>
      <c r="N4" s="13">
        <f>C4/C3*100</f>
        <v>53.85</v>
      </c>
      <c r="O4" s="13">
        <f>E4/E3*100</f>
        <v>60.98</v>
      </c>
    </row>
    <row r="5" spans="1:15">
      <c r="A5" s="11"/>
      <c r="B5" s="15" t="s">
        <v>18</v>
      </c>
      <c r="C5" s="16">
        <v>2</v>
      </c>
      <c r="D5" s="17">
        <v>14360.27</v>
      </c>
      <c r="E5" s="17">
        <v>13857.49</v>
      </c>
      <c r="F5" s="12">
        <f t="shared" si="4"/>
        <v>2</v>
      </c>
      <c r="G5" s="13">
        <f t="shared" si="1"/>
        <v>100</v>
      </c>
      <c r="H5" s="14">
        <f t="shared" si="5"/>
        <v>2</v>
      </c>
      <c r="I5" s="13">
        <f t="shared" si="2"/>
        <v>100</v>
      </c>
      <c r="J5" s="24">
        <f t="shared" si="6"/>
        <v>502.78</v>
      </c>
      <c r="K5" s="13">
        <f t="shared" si="3"/>
        <v>3.5</v>
      </c>
      <c r="L5" s="18"/>
      <c r="M5" s="21"/>
      <c r="N5" s="13">
        <f>C5/C3*100</f>
        <v>7.69</v>
      </c>
      <c r="O5" s="13">
        <f>E5/E3*100</f>
        <v>19.6</v>
      </c>
    </row>
    <row r="6" spans="1:15">
      <c r="A6" s="11"/>
      <c r="B6" s="15" t="s">
        <v>19</v>
      </c>
      <c r="C6" s="16">
        <v>2</v>
      </c>
      <c r="D6" s="17">
        <v>1680</v>
      </c>
      <c r="E6" s="17">
        <v>1466.91</v>
      </c>
      <c r="F6" s="12">
        <f t="shared" si="4"/>
        <v>2</v>
      </c>
      <c r="G6" s="13">
        <f t="shared" si="1"/>
        <v>100</v>
      </c>
      <c r="H6" s="14">
        <f t="shared" si="5"/>
        <v>2</v>
      </c>
      <c r="I6" s="13">
        <f t="shared" si="2"/>
        <v>100</v>
      </c>
      <c r="J6" s="24">
        <f t="shared" si="6"/>
        <v>213.09</v>
      </c>
      <c r="K6" s="13">
        <f t="shared" si="3"/>
        <v>12.68</v>
      </c>
      <c r="L6" s="18"/>
      <c r="M6" s="21"/>
      <c r="N6" s="13">
        <f>C6/C3*100</f>
        <v>7.69</v>
      </c>
      <c r="O6" s="13">
        <f>E6/E3*100</f>
        <v>2.07</v>
      </c>
    </row>
    <row r="7" spans="1:15">
      <c r="A7" s="11"/>
      <c r="B7" s="15" t="s">
        <v>20</v>
      </c>
      <c r="C7" s="18"/>
      <c r="D7" s="18"/>
      <c r="E7" s="18"/>
      <c r="F7" s="12">
        <f t="shared" si="4"/>
        <v>0</v>
      </c>
      <c r="G7" s="13" t="e">
        <f t="shared" si="1"/>
        <v>#DIV/0!</v>
      </c>
      <c r="H7" s="14">
        <f t="shared" si="5"/>
        <v>0</v>
      </c>
      <c r="I7" s="13" t="e">
        <f t="shared" si="2"/>
        <v>#DIV/0!</v>
      </c>
      <c r="J7" s="24">
        <f t="shared" si="6"/>
        <v>0</v>
      </c>
      <c r="K7" s="13" t="e">
        <f t="shared" si="3"/>
        <v>#DIV/0!</v>
      </c>
      <c r="L7" s="18"/>
      <c r="M7" s="21"/>
      <c r="N7" s="13">
        <f>C7/C3*100</f>
        <v>0</v>
      </c>
      <c r="O7" s="13">
        <f>E7/E3*100</f>
        <v>0</v>
      </c>
    </row>
    <row r="8" spans="1:15">
      <c r="A8" s="11"/>
      <c r="B8" s="15" t="s">
        <v>21</v>
      </c>
      <c r="C8" s="19">
        <v>8</v>
      </c>
      <c r="D8" s="20">
        <v>12713.28</v>
      </c>
      <c r="E8" s="20">
        <v>12265.94</v>
      </c>
      <c r="F8" s="12">
        <f t="shared" si="4"/>
        <v>8</v>
      </c>
      <c r="G8" s="13">
        <f t="shared" si="1"/>
        <v>100</v>
      </c>
      <c r="H8" s="14">
        <f t="shared" si="5"/>
        <v>8</v>
      </c>
      <c r="I8" s="13">
        <f t="shared" si="2"/>
        <v>100</v>
      </c>
      <c r="J8" s="24">
        <f t="shared" si="6"/>
        <v>447.34</v>
      </c>
      <c r="K8" s="13">
        <f t="shared" si="3"/>
        <v>3.52</v>
      </c>
      <c r="L8" s="18"/>
      <c r="M8" s="21"/>
      <c r="N8" s="13">
        <f>C8/C3*100</f>
        <v>30.77</v>
      </c>
      <c r="O8" s="13">
        <f>E8/E3*100</f>
        <v>17.35</v>
      </c>
    </row>
    <row r="9" spans="1:15">
      <c r="A9" s="11" t="s">
        <v>22</v>
      </c>
      <c r="B9" s="11"/>
      <c r="C9" s="16">
        <v>0</v>
      </c>
      <c r="D9" s="17">
        <v>0</v>
      </c>
      <c r="E9" s="17">
        <v>0</v>
      </c>
      <c r="F9" s="19"/>
      <c r="G9" s="13" t="e">
        <f t="shared" si="1"/>
        <v>#DIV/0!</v>
      </c>
      <c r="H9" s="21"/>
      <c r="I9" s="13" t="e">
        <f t="shared" si="2"/>
        <v>#DIV/0!</v>
      </c>
      <c r="J9" s="24">
        <f t="shared" si="6"/>
        <v>0</v>
      </c>
      <c r="K9" s="13" t="e">
        <f t="shared" si="3"/>
        <v>#DIV/0!</v>
      </c>
      <c r="L9" s="18"/>
      <c r="M9" s="21"/>
      <c r="N9" s="13">
        <f>C9/C14*100</f>
        <v>0</v>
      </c>
      <c r="O9" s="13">
        <f>E9/E14*100</f>
        <v>0</v>
      </c>
    </row>
    <row r="10" ht="14.25" customHeight="1" spans="1:15">
      <c r="A10" s="11" t="s">
        <v>23</v>
      </c>
      <c r="B10" s="11"/>
      <c r="C10" s="19">
        <v>0</v>
      </c>
      <c r="D10" s="20">
        <v>0</v>
      </c>
      <c r="E10" s="20">
        <v>0</v>
      </c>
      <c r="F10" s="12">
        <f t="shared" si="4"/>
        <v>0</v>
      </c>
      <c r="G10" s="13" t="e">
        <f t="shared" si="1"/>
        <v>#DIV/0!</v>
      </c>
      <c r="H10" s="21"/>
      <c r="I10" s="13" t="e">
        <f t="shared" si="2"/>
        <v>#DIV/0!</v>
      </c>
      <c r="J10" s="18"/>
      <c r="K10" s="21"/>
      <c r="L10" s="24">
        <f t="shared" ref="L10:L12" si="7">E10-D10</f>
        <v>0</v>
      </c>
      <c r="M10" s="13" t="e">
        <f t="shared" ref="M10:M12" si="8">L10/D10*100</f>
        <v>#DIV/0!</v>
      </c>
      <c r="N10" s="13">
        <f>C10/C14*100</f>
        <v>0</v>
      </c>
      <c r="O10" s="13">
        <f>E10/E14*100</f>
        <v>0</v>
      </c>
    </row>
    <row r="11" ht="14.25" customHeight="1" spans="1:15">
      <c r="A11" s="11" t="s">
        <v>24</v>
      </c>
      <c r="B11" s="11"/>
      <c r="C11" s="16">
        <v>4</v>
      </c>
      <c r="D11" s="17">
        <v>1.83</v>
      </c>
      <c r="E11" s="17">
        <v>3.03</v>
      </c>
      <c r="F11" s="12">
        <f t="shared" si="4"/>
        <v>4</v>
      </c>
      <c r="G11" s="13">
        <f t="shared" si="1"/>
        <v>100</v>
      </c>
      <c r="H11" s="21"/>
      <c r="I11" s="13">
        <f t="shared" si="2"/>
        <v>0</v>
      </c>
      <c r="J11" s="18"/>
      <c r="K11" s="21"/>
      <c r="L11" s="24">
        <f t="shared" si="7"/>
        <v>1.2</v>
      </c>
      <c r="M11" s="13">
        <f t="shared" si="8"/>
        <v>65.57</v>
      </c>
      <c r="N11" s="13">
        <f>C11/C14*100</f>
        <v>11.76</v>
      </c>
      <c r="O11" s="13">
        <f>E11/E14*100</f>
        <v>0</v>
      </c>
    </row>
    <row r="12" ht="14.25" customHeight="1" spans="1:15">
      <c r="A12" s="11" t="s">
        <v>25</v>
      </c>
      <c r="B12" s="11"/>
      <c r="C12" s="16">
        <v>2</v>
      </c>
      <c r="D12" s="17">
        <v>412.23</v>
      </c>
      <c r="E12" s="17">
        <v>412.23</v>
      </c>
      <c r="F12" s="12">
        <f t="shared" si="4"/>
        <v>2</v>
      </c>
      <c r="G12" s="13">
        <f t="shared" si="1"/>
        <v>100</v>
      </c>
      <c r="H12" s="21"/>
      <c r="I12" s="13">
        <f t="shared" si="2"/>
        <v>0</v>
      </c>
      <c r="J12" s="18"/>
      <c r="K12" s="21"/>
      <c r="L12" s="24">
        <f t="shared" si="7"/>
        <v>0</v>
      </c>
      <c r="M12" s="13">
        <f t="shared" si="8"/>
        <v>0</v>
      </c>
      <c r="N12" s="13">
        <f>C12/C14*100</f>
        <v>5.88</v>
      </c>
      <c r="O12" s="13">
        <f>E12/E14*100</f>
        <v>0.56</v>
      </c>
    </row>
    <row r="13" spans="1:15">
      <c r="A13" s="11" t="s">
        <v>26</v>
      </c>
      <c r="B13" s="11"/>
      <c r="C13" s="19">
        <v>2</v>
      </c>
      <c r="D13" s="20">
        <v>1952.02</v>
      </c>
      <c r="E13" s="20">
        <v>1946.93</v>
      </c>
      <c r="F13" s="12">
        <f t="shared" si="4"/>
        <v>2</v>
      </c>
      <c r="G13" s="13">
        <f t="shared" si="1"/>
        <v>100</v>
      </c>
      <c r="H13" s="21"/>
      <c r="I13" s="13">
        <f t="shared" si="2"/>
        <v>0</v>
      </c>
      <c r="J13" s="20">
        <v>5.09</v>
      </c>
      <c r="K13" s="21"/>
      <c r="L13" s="20"/>
      <c r="M13" s="21"/>
      <c r="N13" s="13">
        <f>C13/C14*100</f>
        <v>5.88</v>
      </c>
      <c r="O13" s="13">
        <f>E13/E14*100</f>
        <v>2.66</v>
      </c>
    </row>
    <row r="14" spans="1:15">
      <c r="A14" s="11" t="s">
        <v>27</v>
      </c>
      <c r="B14" s="11"/>
      <c r="C14" s="12">
        <f t="shared" ref="C14:F14" si="9">SUM(C3,C9:C13)</f>
        <v>34</v>
      </c>
      <c r="D14" s="12">
        <f t="shared" si="9"/>
        <v>76425.45</v>
      </c>
      <c r="E14" s="12">
        <f t="shared" si="9"/>
        <v>73071.36</v>
      </c>
      <c r="F14" s="12">
        <f t="shared" si="9"/>
        <v>34</v>
      </c>
      <c r="G14" s="13">
        <f t="shared" si="1"/>
        <v>100</v>
      </c>
      <c r="H14" s="14">
        <f>SUM(H3,H9:H13)</f>
        <v>26</v>
      </c>
      <c r="I14" s="13">
        <f t="shared" si="2"/>
        <v>76.47</v>
      </c>
      <c r="J14" s="24">
        <f>SUM(J3,J9,J13:J13)</f>
        <v>3355.29</v>
      </c>
      <c r="K14" s="13">
        <f>J14/SUM(D3,D9,D13)*100</f>
        <v>4.41</v>
      </c>
      <c r="L14" s="24">
        <f>SUM(L10:L13)</f>
        <v>1.2</v>
      </c>
      <c r="M14" s="13">
        <f>L14/SUM(D10,D11,D12,D13)*100</f>
        <v>0.05</v>
      </c>
      <c r="N14" s="13">
        <f>SUM(N3,N9,N10,N11,N12,N13)</f>
        <v>99.99</v>
      </c>
      <c r="O14" s="13">
        <f>SUM(O3,O9,O10,O11,O12,O13)</f>
        <v>99.99</v>
      </c>
    </row>
    <row r="15" s="1" customFormat="1" ht="72" customHeight="1" spans="1: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="2" customFormat="1" ht="46" customHeight="1"/>
    <row r="17" ht="24" customHeight="1" spans="1:15">
      <c r="A17" s="5" t="s">
        <v>28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ht="40.5" spans="1:15">
      <c r="A18" s="6" t="s">
        <v>1</v>
      </c>
      <c r="B18" s="6"/>
      <c r="C18" s="7" t="s">
        <v>2</v>
      </c>
      <c r="D18" s="8" t="s">
        <v>3</v>
      </c>
      <c r="E18" s="8" t="s">
        <v>4</v>
      </c>
      <c r="F18" s="9" t="s">
        <v>5</v>
      </c>
      <c r="G18" s="10" t="s">
        <v>6</v>
      </c>
      <c r="H18" s="7" t="s">
        <v>7</v>
      </c>
      <c r="I18" s="10" t="s">
        <v>8</v>
      </c>
      <c r="J18" s="8" t="s">
        <v>9</v>
      </c>
      <c r="K18" s="10" t="s">
        <v>10</v>
      </c>
      <c r="L18" s="8" t="s">
        <v>11</v>
      </c>
      <c r="M18" s="10" t="s">
        <v>12</v>
      </c>
      <c r="N18" s="10" t="s">
        <v>13</v>
      </c>
      <c r="O18" s="10" t="s">
        <v>14</v>
      </c>
    </row>
    <row r="19" spans="1:15">
      <c r="A19" s="11" t="s">
        <v>15</v>
      </c>
      <c r="B19" s="11" t="s">
        <v>16</v>
      </c>
      <c r="C19" s="12">
        <f t="shared" ref="C19:F19" si="10">SUM(C20:C24)</f>
        <v>57</v>
      </c>
      <c r="D19" s="12">
        <f t="shared" si="10"/>
        <v>305642.84</v>
      </c>
      <c r="E19" s="12">
        <f t="shared" si="10"/>
        <v>294038.55</v>
      </c>
      <c r="F19" s="12">
        <f t="shared" si="10"/>
        <v>57</v>
      </c>
      <c r="G19" s="13">
        <f t="shared" ref="G19:G30" si="11">F19/C19*100</f>
        <v>100</v>
      </c>
      <c r="H19" s="14">
        <f>SUM(H20:H24)</f>
        <v>57</v>
      </c>
      <c r="I19" s="13">
        <f t="shared" ref="I19:I30" si="12">H19/C19*100</f>
        <v>100</v>
      </c>
      <c r="J19" s="24">
        <f>SUM(J20:J24)</f>
        <v>11604.29</v>
      </c>
      <c r="K19" s="13">
        <f t="shared" ref="K19:K25" si="13">J19/D19*100</f>
        <v>3.8</v>
      </c>
      <c r="L19" s="18"/>
      <c r="M19" s="21"/>
      <c r="N19" s="13">
        <f>C19/C30*100</f>
        <v>58.16</v>
      </c>
      <c r="O19" s="13">
        <f>E19/E30*100</f>
        <v>89.27</v>
      </c>
    </row>
    <row r="20" spans="1:15">
      <c r="A20" s="11"/>
      <c r="B20" s="15" t="s">
        <v>17</v>
      </c>
      <c r="C20" s="16">
        <v>30</v>
      </c>
      <c r="D20" s="17">
        <v>246294.41</v>
      </c>
      <c r="E20" s="17">
        <v>236575.45</v>
      </c>
      <c r="F20" s="12">
        <f t="shared" ref="F20:F29" si="14">C20</f>
        <v>30</v>
      </c>
      <c r="G20" s="13">
        <f t="shared" si="11"/>
        <v>100</v>
      </c>
      <c r="H20" s="14">
        <f t="shared" ref="H20:H24" si="15">C20</f>
        <v>30</v>
      </c>
      <c r="I20" s="13">
        <f t="shared" si="12"/>
        <v>100</v>
      </c>
      <c r="J20" s="24">
        <f t="shared" ref="J20:J25" si="16">D20-E20</f>
        <v>9718.96</v>
      </c>
      <c r="K20" s="13">
        <f t="shared" si="13"/>
        <v>3.95</v>
      </c>
      <c r="L20" s="18"/>
      <c r="M20" s="21"/>
      <c r="N20" s="13">
        <f>C20/C19*100</f>
        <v>52.63</v>
      </c>
      <c r="O20" s="13">
        <f>E20/E19*100</f>
        <v>80.46</v>
      </c>
    </row>
    <row r="21" spans="1:15">
      <c r="A21" s="11"/>
      <c r="B21" s="15" t="s">
        <v>18</v>
      </c>
      <c r="C21" s="16">
        <v>5</v>
      </c>
      <c r="D21" s="17">
        <v>20102.51</v>
      </c>
      <c r="E21" s="17">
        <v>19141.9</v>
      </c>
      <c r="F21" s="12">
        <f t="shared" si="14"/>
        <v>5</v>
      </c>
      <c r="G21" s="13">
        <f t="shared" si="11"/>
        <v>100</v>
      </c>
      <c r="H21" s="14">
        <f t="shared" si="15"/>
        <v>5</v>
      </c>
      <c r="I21" s="13">
        <f t="shared" si="12"/>
        <v>100</v>
      </c>
      <c r="J21" s="24">
        <f t="shared" si="16"/>
        <v>960.61</v>
      </c>
      <c r="K21" s="13">
        <f t="shared" si="13"/>
        <v>4.78</v>
      </c>
      <c r="L21" s="18"/>
      <c r="M21" s="21"/>
      <c r="N21" s="13">
        <f>C21/C19*100</f>
        <v>8.77</v>
      </c>
      <c r="O21" s="13">
        <f>E21/E19*100</f>
        <v>6.51</v>
      </c>
    </row>
    <row r="22" spans="1:15">
      <c r="A22" s="11"/>
      <c r="B22" s="15" t="s">
        <v>19</v>
      </c>
      <c r="C22" s="16">
        <v>3</v>
      </c>
      <c r="D22" s="17">
        <v>2207.85</v>
      </c>
      <c r="E22" s="17">
        <v>1972.97</v>
      </c>
      <c r="F22" s="12">
        <f t="shared" si="14"/>
        <v>3</v>
      </c>
      <c r="G22" s="13">
        <f t="shared" si="11"/>
        <v>100</v>
      </c>
      <c r="H22" s="14">
        <f t="shared" si="15"/>
        <v>3</v>
      </c>
      <c r="I22" s="13">
        <f t="shared" si="12"/>
        <v>100</v>
      </c>
      <c r="J22" s="24">
        <f t="shared" si="16"/>
        <v>234.88</v>
      </c>
      <c r="K22" s="13">
        <f t="shared" si="13"/>
        <v>10.64</v>
      </c>
      <c r="L22" s="18"/>
      <c r="M22" s="21"/>
      <c r="N22" s="13">
        <f>C22/C19*100</f>
        <v>5.26</v>
      </c>
      <c r="O22" s="13">
        <f>E22/E19*100</f>
        <v>0.67</v>
      </c>
    </row>
    <row r="23" spans="1:15">
      <c r="A23" s="11"/>
      <c r="B23" s="15" t="s">
        <v>20</v>
      </c>
      <c r="C23" s="18"/>
      <c r="D23" s="18"/>
      <c r="E23" s="18"/>
      <c r="F23" s="12">
        <f t="shared" si="14"/>
        <v>0</v>
      </c>
      <c r="G23" s="13" t="e">
        <f t="shared" si="11"/>
        <v>#DIV/0!</v>
      </c>
      <c r="H23" s="14">
        <f t="shared" si="15"/>
        <v>0</v>
      </c>
      <c r="I23" s="13" t="e">
        <f t="shared" si="12"/>
        <v>#DIV/0!</v>
      </c>
      <c r="J23" s="24">
        <f t="shared" si="16"/>
        <v>0</v>
      </c>
      <c r="K23" s="13" t="e">
        <f t="shared" si="13"/>
        <v>#DIV/0!</v>
      </c>
      <c r="L23" s="18"/>
      <c r="M23" s="21"/>
      <c r="N23" s="13">
        <f>C23/C19*100</f>
        <v>0</v>
      </c>
      <c r="O23" s="13">
        <f>E23/E19*100</f>
        <v>0</v>
      </c>
    </row>
    <row r="24" spans="1:15">
      <c r="A24" s="11"/>
      <c r="B24" s="15" t="s">
        <v>21</v>
      </c>
      <c r="C24" s="19">
        <v>19</v>
      </c>
      <c r="D24" s="20">
        <v>37038.07</v>
      </c>
      <c r="E24" s="20">
        <v>36348.23</v>
      </c>
      <c r="F24" s="12">
        <f t="shared" si="14"/>
        <v>19</v>
      </c>
      <c r="G24" s="13">
        <f t="shared" si="11"/>
        <v>100</v>
      </c>
      <c r="H24" s="14">
        <f t="shared" si="15"/>
        <v>19</v>
      </c>
      <c r="I24" s="13">
        <f t="shared" si="12"/>
        <v>100</v>
      </c>
      <c r="J24" s="24">
        <f t="shared" si="16"/>
        <v>689.84</v>
      </c>
      <c r="K24" s="13">
        <f t="shared" si="13"/>
        <v>1.86</v>
      </c>
      <c r="L24" s="18"/>
      <c r="M24" s="21"/>
      <c r="N24" s="13">
        <f>C24/C19*100</f>
        <v>33.33</v>
      </c>
      <c r="O24" s="13">
        <f>E24/E19*100</f>
        <v>12.36</v>
      </c>
    </row>
    <row r="25" spans="1:15">
      <c r="A25" s="11" t="s">
        <v>22</v>
      </c>
      <c r="B25" s="11"/>
      <c r="C25" s="16">
        <v>0</v>
      </c>
      <c r="D25" s="17">
        <v>0</v>
      </c>
      <c r="E25" s="17">
        <v>0</v>
      </c>
      <c r="F25" s="19"/>
      <c r="G25" s="13" t="e">
        <f t="shared" si="11"/>
        <v>#DIV/0!</v>
      </c>
      <c r="H25" s="21"/>
      <c r="I25" s="13" t="e">
        <f t="shared" si="12"/>
        <v>#DIV/0!</v>
      </c>
      <c r="J25" s="24">
        <f t="shared" si="16"/>
        <v>0</v>
      </c>
      <c r="K25" s="13" t="e">
        <f t="shared" si="13"/>
        <v>#DIV/0!</v>
      </c>
      <c r="L25" s="18"/>
      <c r="M25" s="21"/>
      <c r="N25" s="13">
        <f>C25/C30*100</f>
        <v>0</v>
      </c>
      <c r="O25" s="13">
        <f>E25/E30*100</f>
        <v>0</v>
      </c>
    </row>
    <row r="26" ht="14.25" customHeight="1" spans="1:15">
      <c r="A26" s="11" t="s">
        <v>23</v>
      </c>
      <c r="B26" s="11"/>
      <c r="C26" s="19">
        <v>1</v>
      </c>
      <c r="D26" s="20">
        <v>1253.41</v>
      </c>
      <c r="E26" s="20">
        <v>3593.41</v>
      </c>
      <c r="F26" s="12">
        <f t="shared" si="14"/>
        <v>1</v>
      </c>
      <c r="G26" s="13">
        <f t="shared" si="11"/>
        <v>100</v>
      </c>
      <c r="H26" s="21"/>
      <c r="I26" s="13">
        <f t="shared" si="12"/>
        <v>0</v>
      </c>
      <c r="J26" s="18"/>
      <c r="K26" s="21"/>
      <c r="L26" s="24">
        <f t="shared" ref="L26:L28" si="17">E26-D26</f>
        <v>2340</v>
      </c>
      <c r="M26" s="13">
        <f t="shared" ref="M26:M28" si="18">L26/D26*100</f>
        <v>186.69</v>
      </c>
      <c r="N26" s="13">
        <f>C26/C30*100</f>
        <v>1.02</v>
      </c>
      <c r="O26" s="13">
        <f>E26/E30*100</f>
        <v>1.09</v>
      </c>
    </row>
    <row r="27" ht="14.25" customHeight="1" spans="1:15">
      <c r="A27" s="11" t="s">
        <v>24</v>
      </c>
      <c r="B27" s="11"/>
      <c r="C27" s="16">
        <v>18</v>
      </c>
      <c r="D27" s="17">
        <v>320.45</v>
      </c>
      <c r="E27" s="17">
        <v>558.4</v>
      </c>
      <c r="F27" s="12">
        <f t="shared" si="14"/>
        <v>18</v>
      </c>
      <c r="G27" s="13">
        <f t="shared" si="11"/>
        <v>100</v>
      </c>
      <c r="H27" s="21"/>
      <c r="I27" s="13">
        <f t="shared" si="12"/>
        <v>0</v>
      </c>
      <c r="J27" s="18"/>
      <c r="K27" s="21"/>
      <c r="L27" s="24">
        <f t="shared" si="17"/>
        <v>237.95</v>
      </c>
      <c r="M27" s="13">
        <f t="shared" si="18"/>
        <v>74.25</v>
      </c>
      <c r="N27" s="13">
        <f>C27/C30*100</f>
        <v>18.37</v>
      </c>
      <c r="O27" s="13">
        <f>E27/E30*100</f>
        <v>0.17</v>
      </c>
    </row>
    <row r="28" ht="14.25" customHeight="1" spans="1:15">
      <c r="A28" s="11" t="s">
        <v>25</v>
      </c>
      <c r="B28" s="11"/>
      <c r="C28" s="16">
        <v>18</v>
      </c>
      <c r="D28" s="17">
        <v>27429.47</v>
      </c>
      <c r="E28" s="17">
        <v>27443.39</v>
      </c>
      <c r="F28" s="12">
        <f t="shared" si="14"/>
        <v>18</v>
      </c>
      <c r="G28" s="13">
        <f t="shared" si="11"/>
        <v>100</v>
      </c>
      <c r="H28" s="21"/>
      <c r="I28" s="13">
        <f t="shared" si="12"/>
        <v>0</v>
      </c>
      <c r="J28" s="18"/>
      <c r="K28" s="21"/>
      <c r="L28" s="24">
        <f t="shared" si="17"/>
        <v>13.92</v>
      </c>
      <c r="M28" s="13">
        <f t="shared" si="18"/>
        <v>0.05</v>
      </c>
      <c r="N28" s="13">
        <f>C28/C30*100</f>
        <v>18.37</v>
      </c>
      <c r="O28" s="13">
        <f>E28/E30*100</f>
        <v>8.33</v>
      </c>
    </row>
    <row r="29" spans="1:15">
      <c r="A29" s="11" t="s">
        <v>26</v>
      </c>
      <c r="B29" s="11"/>
      <c r="C29" s="19">
        <v>4</v>
      </c>
      <c r="D29" s="20">
        <v>3752.02</v>
      </c>
      <c r="E29" s="20">
        <v>3746.93</v>
      </c>
      <c r="F29" s="12">
        <f t="shared" si="14"/>
        <v>4</v>
      </c>
      <c r="G29" s="13">
        <f t="shared" si="11"/>
        <v>100</v>
      </c>
      <c r="H29" s="21"/>
      <c r="I29" s="13">
        <f t="shared" si="12"/>
        <v>0</v>
      </c>
      <c r="J29" s="20">
        <v>5.09</v>
      </c>
      <c r="K29" s="21"/>
      <c r="L29" s="20"/>
      <c r="M29" s="21"/>
      <c r="N29" s="13">
        <f>C29/C30*100</f>
        <v>4.08</v>
      </c>
      <c r="O29" s="13">
        <f>E29/E30*100</f>
        <v>1.14</v>
      </c>
    </row>
    <row r="30" spans="1:15">
      <c r="A30" s="11" t="s">
        <v>27</v>
      </c>
      <c r="B30" s="11"/>
      <c r="C30" s="12">
        <f t="shared" ref="C30:F30" si="19">SUM(C19,C25:C29)</f>
        <v>98</v>
      </c>
      <c r="D30" s="12">
        <f t="shared" si="19"/>
        <v>338398.19</v>
      </c>
      <c r="E30" s="12">
        <f t="shared" si="19"/>
        <v>329380.68</v>
      </c>
      <c r="F30" s="12">
        <f t="shared" si="19"/>
        <v>98</v>
      </c>
      <c r="G30" s="13">
        <f t="shared" si="11"/>
        <v>100</v>
      </c>
      <c r="H30" s="14">
        <f>SUM(H19,H25:H29)</f>
        <v>57</v>
      </c>
      <c r="I30" s="13">
        <f t="shared" si="12"/>
        <v>58.16</v>
      </c>
      <c r="J30" s="24">
        <f>SUM(J19,J25,J29:J29)</f>
        <v>11609.38</v>
      </c>
      <c r="K30" s="13">
        <f>J30/SUM(D19,D25,D29)*100</f>
        <v>3.75</v>
      </c>
      <c r="L30" s="24">
        <f>SUM(L26:L29)</f>
        <v>2591.87</v>
      </c>
      <c r="M30" s="13">
        <f>L30/SUM(D26,D27,D28,D29)*100</f>
        <v>7.91</v>
      </c>
      <c r="N30" s="13">
        <f>SUM(N19,N25,N26,N27,N28,N29)</f>
        <v>100</v>
      </c>
      <c r="O30" s="13">
        <f>SUM(O19,O25,O26,O27,O28,O29)</f>
        <v>100</v>
      </c>
    </row>
    <row r="31" s="1" customFormat="1" ht="72" customHeight="1" spans="1:1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</sheetData>
  <mergeCells count="20">
    <mergeCell ref="A1:O1"/>
    <mergeCell ref="A2:B2"/>
    <mergeCell ref="A9:B9"/>
    <mergeCell ref="A10:B10"/>
    <mergeCell ref="A11:B11"/>
    <mergeCell ref="A12:B12"/>
    <mergeCell ref="A13:B13"/>
    <mergeCell ref="A14:B14"/>
    <mergeCell ref="A15:O15"/>
    <mergeCell ref="A17:O17"/>
    <mergeCell ref="A18:B18"/>
    <mergeCell ref="A25:B25"/>
    <mergeCell ref="A26:B26"/>
    <mergeCell ref="A27:B27"/>
    <mergeCell ref="A28:B28"/>
    <mergeCell ref="A29:B29"/>
    <mergeCell ref="A30:B30"/>
    <mergeCell ref="A31:O31"/>
    <mergeCell ref="A3:A8"/>
    <mergeCell ref="A19:A24"/>
  </mergeCells>
  <pageMargins left="0.7" right="0.7" top="0.75" bottom="0.75" header="0.3" footer="0.3"/>
  <pageSetup paperSize="9" scale="64" orientation="landscape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报送版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Yangchl</dc:creator>
  <cp:lastModifiedBy>州政务局</cp:lastModifiedBy>
  <dcterms:created xsi:type="dcterms:W3CDTF">2015-06-05T18:19:00Z</dcterms:created>
  <dcterms:modified xsi:type="dcterms:W3CDTF">2025-03-11T05:49:53Z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0DDC893BA96D4245929FDC093930FDDE_13</vt:lpwstr>
  </property>
  <property fmtid="{D5CDD505-2E9C-101B-9397-08002B2CF9AE}" pid="3" name="KSOProductBuildVer">
    <vt:lpwstr>2052-12.8.2.18205</vt:lpwstr>
  </property>
  <property fmtid="{D5CDD505-2E9C-101B-9397-08002B2CF9AE}" pid="4" name="KSOReadingLayout">
    <vt:bool>true</vt:bool>
  </property>
</Properties>
</file>