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B84" lockStructure="1"/>
  <bookViews>
    <workbookView windowWidth="28800" windowHeight="12540" tabRatio="902" activeTab="3"/>
  </bookViews>
  <sheets>
    <sheet name="12月汇总" sheetId="1" r:id="rId1"/>
    <sheet name="1" sheetId="2" r:id="rId2"/>
    <sheet name="2" sheetId="3" r:id="rId3"/>
    <sheet name="3" sheetId="4" r:id="rId4"/>
    <sheet name="4" sheetId="6" r:id="rId5"/>
    <sheet name="5" sheetId="8" r:id="rId6"/>
    <sheet name="6" sheetId="12" r:id="rId7"/>
    <sheet name="7" sheetId="13" r:id="rId8"/>
    <sheet name="8" sheetId="10" r:id="rId9"/>
    <sheet name="9" sheetId="11" r:id="rId10"/>
    <sheet name="10" sheetId="9" r:id="rId11"/>
    <sheet name="11" sheetId="7" r:id="rId12"/>
    <sheet name="12" sheetId="5" r:id="rId13"/>
  </sheets>
  <calcPr calcId="144525" fullPrecision="0"/>
</workbook>
</file>

<file path=xl/sharedStrings.xml><?xml version="1.0" encoding="utf-8"?>
<sst xmlns="http://schemas.openxmlformats.org/spreadsheetml/2006/main" count="686" uniqueCount="53">
  <si>
    <r>
      <rPr>
        <b/>
        <sz val="14"/>
        <color theme="1"/>
        <rFont val="等线"/>
        <charset val="134"/>
        <scheme val="minor"/>
      </rPr>
      <t>大理州公共资源交易数据2024年1-12</t>
    </r>
    <r>
      <rPr>
        <b/>
        <sz val="14"/>
        <color rgb="FF000000"/>
        <rFont val="等线"/>
        <charset val="134"/>
      </rPr>
      <t>月统计表</t>
    </r>
  </si>
  <si>
    <t>填表单位：大理公共资源交易中心</t>
  </si>
  <si>
    <t>填表人：张文杰</t>
  </si>
  <si>
    <t>联系方式：19187275762</t>
  </si>
  <si>
    <t>类别</t>
  </si>
  <si>
    <t>交易项目数（宗）</t>
  </si>
  <si>
    <t>预算\拦标价\挂牌价金额（万元）</t>
  </si>
  <si>
    <t>中标\成交金额（万元）</t>
  </si>
  <si>
    <t>全流程电子化交易项目数（宗）</t>
  </si>
  <si>
    <t>全流程电子化率（%）</t>
  </si>
  <si>
    <t>远程异地评标交易项目数（宗）</t>
  </si>
  <si>
    <t>远程异地评标项目占比（%）</t>
  </si>
  <si>
    <t>节约资金（万元）</t>
  </si>
  <si>
    <t>节资率（%）</t>
  </si>
  <si>
    <t>增加资金（万元）</t>
  </si>
  <si>
    <t>增资率（%）</t>
  </si>
  <si>
    <t>项目占比情况（%）</t>
  </si>
  <si>
    <t>金额占比情况（%）</t>
  </si>
  <si>
    <t>平台外交易项目数（宗）</t>
  </si>
  <si>
    <t>平台外中标/成交金额（万元）</t>
  </si>
  <si>
    <t>工程建设</t>
  </si>
  <si>
    <t>工程建设合计</t>
  </si>
  <si>
    <t>房建市政工程</t>
  </si>
  <si>
    <t>水利工程</t>
  </si>
  <si>
    <t>公路工程</t>
  </si>
  <si>
    <t>铁路工程</t>
  </si>
  <si>
    <t>其他工程</t>
  </si>
  <si>
    <t>政府采购</t>
  </si>
  <si>
    <t>矿业权交易</t>
  </si>
  <si>
    <t>国有产权交易</t>
  </si>
  <si>
    <t>国有土地出让</t>
  </si>
  <si>
    <t>其他</t>
  </si>
  <si>
    <t>合计</t>
  </si>
  <si>
    <t>流拍项目数（宗）</t>
  </si>
  <si>
    <t>成交土地面积（亩）</t>
  </si>
  <si>
    <t>项目数量占比（%）</t>
  </si>
  <si>
    <t>项目金额占比（%）</t>
  </si>
  <si>
    <t>工矿仓储用地</t>
  </si>
  <si>
    <t>商服用地</t>
  </si>
  <si>
    <t>住宅用地</t>
  </si>
  <si>
    <t>公共管理与公共服务用地</t>
  </si>
  <si>
    <t>特殊用地</t>
  </si>
  <si>
    <t>交通运输用地</t>
  </si>
  <si>
    <t>水域及水利设施用地</t>
  </si>
  <si>
    <t>其他用地</t>
  </si>
  <si>
    <r>
      <rPr>
        <b/>
        <sz val="16"/>
        <color theme="1"/>
        <rFont val="等线"/>
        <charset val="134"/>
        <scheme val="minor"/>
      </rPr>
      <t xml:space="preserve">统计表格填报说明：
</t>
    </r>
    <r>
      <rPr>
        <sz val="11"/>
        <color rgb="FFFF0000"/>
        <rFont val="等线"/>
        <charset val="134"/>
        <scheme val="minor"/>
      </rPr>
      <t>1.每月统计表格为固定公式和格式，请勿修改表格格式,只需填写白色单元格，绿色单元格将自动计算。</t>
    </r>
    <r>
      <rPr>
        <sz val="11"/>
        <color theme="1"/>
        <rFont val="等线"/>
        <charset val="134"/>
        <scheme val="minor"/>
      </rPr>
      <t xml:space="preserve">
2. 交易项目数，指在一个统计周期内，在全省各级公共资源交易中心交易（含只进场评标的）且发布了中标\成交公告的项目（以项目为单位进行统计，不以标段进行统计）。其中：“罚没物资拍卖”归入“国有产权交易”中统计；“药品集中采购”归入“政府采购”中统计，暂不单列。借用省、州（市）交易中心场地交易的项目，由办理进场登记的地区负责统计；远程异地评标交易项目数由项目主场单位进行统计，客场不做统计。
</t>
    </r>
    <r>
      <rPr>
        <sz val="11"/>
        <color rgb="FFFF0000"/>
        <rFont val="等线"/>
        <charset val="134"/>
        <scheme val="minor"/>
      </rPr>
      <t>3. 工程建设中的其他工程包括：土地整理及地质灾害工程、电力工程、通信工程、冶炼工程、矿山工程、化工石油工程、农林工程、港口与航道工程、航空航天工程、机电安装工程等。</t>
    </r>
    <r>
      <rPr>
        <sz val="11"/>
        <color theme="1"/>
        <rFont val="等线"/>
        <charset val="134"/>
        <scheme val="minor"/>
      </rPr>
      <t xml:space="preserve">
4. 各项交易金额（预算、拦标价、挂牌价、中标、成交、增加资金等）均以万元为单位，保留小数点后2位，交易金额以标段中标价合计。（若中标金额为费率统一按标段合同估算价计为中标金额）。</t>
    </r>
    <r>
      <rPr>
        <sz val="11"/>
        <color rgb="FFFF0000"/>
        <rFont val="等线"/>
        <charset val="134"/>
        <scheme val="minor"/>
      </rPr>
      <t xml:space="preserve">
5. 平台外交易项目是指未在公共资源交易平台发布了中标\成交公告的项目，且不能正常在公共资源交易平台内导出交易数据的。</t>
    </r>
    <r>
      <rPr>
        <sz val="11"/>
        <color theme="1"/>
        <rFont val="等线"/>
        <charset val="134"/>
        <scheme val="minor"/>
      </rPr>
      <t xml:space="preserve">
6. 节约资金=预算\拦标价\挂牌价金额-中标\成交金额。 
7. 节资率=节约资金÷预算\拦标价\挂牌价金额。
8. 增加资金=中标\成交金额-预算\拦标价\挂牌价金额。
9. 增值率=增加资金÷预算\拦标价\挂牌价金额。
10. 全流程电子化率=全流程电子化交易总数÷交易项目数。
11. 远程异地评标项目占比=远程异地评标交易项目数÷交易项目数 。
12. 占比情况=（各类型项目）中标\成交金额÷所有类型中标\成交金额之和。</t>
    </r>
    <r>
      <rPr>
        <sz val="11"/>
        <color rgb="FF000000"/>
        <rFont val="等线"/>
        <charset val="134"/>
      </rPr>
      <t xml:space="preserve">
</t>
    </r>
  </si>
  <si>
    <t xml:space="preserve">  </t>
  </si>
  <si>
    <t>公共资源交易数据2024年1月统计表</t>
  </si>
  <si>
    <t xml:space="preserve">统计表格填报说明：
1.每月统计表格为固定公式和格式，请勿修改表格格式,只需填写白色单元格，绿色单元格将自动计算。
2. 交易项目数，指在一个统计周期内，在全省各级公共资源交易中心交易（含只进场评标的）且发布了中标\成交公告的项目（以项目为单位进行统计，不以标段进行统计）。其中：“罚没物资拍卖”归入“国有产权交易”中统计；“药品集中采购”归入“政府采购”中统计，暂不单列。借用省、州（市）交易中心场地交易的项目，由办理进场登记的地区负责统计；远程异地评标交易项目数由项目主场单位进行统计，客场不做统计。
3. 工程建设中的其他工程包括：土地整理及地质灾害工程、电力工程、通信工程、冶炼工程、矿山工程、化工石油工程、农林工程、港口与航道工程、航空航天工程、机电安装工程等。
4. 各项交易金额（预算、拦标价、挂牌价、中标、成交、增加资金等）均以万元为单位，保留小数点后2位，交易金额以标段中标价合计。（若中标金额为费率统一按标段合同估算价计为中标金额）。
5. 平台外交易项目是指未在公共资源交易平台发布了中标\成交公告的项目，且不能正常在公共资源交易平台内导出交易数据的。
6. 节约资金=预算\拦标价\挂牌价金额-中标\成交金额。 
7. 节资率=节约资金÷预算\拦标价\挂牌价金额。
8. 增加资金=中标\成交金额-预算\拦标价\挂牌价金额。
9. 增值率=增加资金÷预算\拦标价\挂牌价金额。
10. 全流程电子化率=全流程电子化交易总数÷交易项目数。
11. 远程异地评标项目占比=远程异地评标交易项目数÷交易项目数 。
12. 占比情况=（各类型项目）中标\成交金额÷所有类型中标\成交金额之和。
</t>
  </si>
  <si>
    <t>公共资源交易数据2024年2月统计表</t>
  </si>
  <si>
    <r>
      <rPr>
        <b/>
        <sz val="14"/>
        <color theme="1"/>
        <rFont val="等线"/>
        <charset val="134"/>
        <scheme val="minor"/>
      </rPr>
      <t>公共资源交易数据2024年 3</t>
    </r>
    <r>
      <rPr>
        <b/>
        <sz val="14"/>
        <color rgb="FF000000"/>
        <rFont val="等线"/>
        <charset val="134"/>
      </rPr>
      <t>月统计表</t>
    </r>
  </si>
  <si>
    <t xml:space="preserve"> </t>
  </si>
  <si>
    <r>
      <rPr>
        <b/>
        <sz val="14"/>
        <color theme="1"/>
        <rFont val="等线"/>
        <charset val="134"/>
        <scheme val="minor"/>
      </rPr>
      <t xml:space="preserve">公共资源交易数据2024年  </t>
    </r>
    <r>
      <rPr>
        <b/>
        <sz val="14"/>
        <color rgb="FF000000"/>
        <rFont val="等线"/>
        <charset val="134"/>
      </rPr>
      <t>月统计表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</si>
</sst>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</numFmts>
  <fonts count="3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name val="宋体"/>
      <charset val="134"/>
    </font>
    <font>
      <b/>
      <sz val="11"/>
      <color indexed="8"/>
      <name val="黑体"/>
      <charset val="134"/>
    </font>
    <font>
      <b/>
      <sz val="11"/>
      <color rgb="FFFF0000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0"/>
      <color theme="1"/>
      <name val="Arial"/>
      <charset val="134"/>
    </font>
    <font>
      <b/>
      <sz val="14"/>
      <color rgb="FF000000"/>
      <name val="等线"/>
      <charset val="134"/>
    </font>
    <font>
      <sz val="11"/>
      <color rgb="FFFF0000"/>
      <name val="等线"/>
      <charset val="134"/>
      <scheme val="minor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0" fillId="0" borderId="0"/>
    <xf numFmtId="0" fontId="24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6" borderId="14" applyNumberFormat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19" fillId="19" borderId="1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0"/>
    <xf numFmtId="0" fontId="8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27" fillId="0" borderId="0"/>
  </cellStyleXfs>
  <cellXfs count="97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20" applyFont="1" applyFill="1" applyBorder="1" applyAlignment="1" applyProtection="1">
      <alignment horizontal="center" vertical="center" wrapText="1"/>
      <protection locked="0"/>
    </xf>
    <xf numFmtId="176" fontId="4" fillId="2" borderId="4" xfId="20" applyNumberFormat="1" applyFont="1" applyFill="1" applyBorder="1" applyAlignment="1" applyProtection="1">
      <alignment horizontal="center" vertical="center" wrapText="1"/>
      <protection locked="0"/>
    </xf>
    <xf numFmtId="177" fontId="4" fillId="2" borderId="4" xfId="20" applyNumberFormat="1" applyFont="1" applyFill="1" applyBorder="1" applyAlignment="1" applyProtection="1">
      <alignment horizontal="center" vertical="center" wrapText="1"/>
      <protection locked="0"/>
    </xf>
    <xf numFmtId="10" fontId="4" fillId="2" borderId="4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2" borderId="5" xfId="20" applyFont="1" applyFill="1" applyBorder="1" applyAlignment="1" applyProtection="1">
      <alignment horizontal="center" vertical="center" wrapText="1"/>
      <protection locked="0"/>
    </xf>
    <xf numFmtId="0" fontId="4" fillId="2" borderId="6" xfId="20" applyFont="1" applyFill="1" applyBorder="1" applyAlignment="1" applyProtection="1">
      <alignment horizontal="center" vertical="center" wrapText="1"/>
      <protection locked="0"/>
    </xf>
    <xf numFmtId="0" fontId="4" fillId="2" borderId="7" xfId="2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176" fontId="4" fillId="2" borderId="4" xfId="20" applyNumberFormat="1" applyFont="1" applyFill="1" applyBorder="1" applyAlignment="1">
      <alignment horizontal="center" vertical="center" wrapText="1"/>
    </xf>
    <xf numFmtId="177" fontId="4" fillId="2" borderId="4" xfId="20" applyNumberFormat="1" applyFont="1" applyFill="1" applyBorder="1" applyAlignment="1">
      <alignment horizontal="center" vertical="center" wrapText="1"/>
    </xf>
    <xf numFmtId="10" fontId="4" fillId="2" borderId="4" xfId="2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2" borderId="5" xfId="20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7" xfId="2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5" xfId="52"/>
    <cellStyle name="Normal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  <pageSetUpPr fitToPage="1"/>
  </sheetPr>
  <dimension ref="A1:Q48"/>
  <sheetViews>
    <sheetView workbookViewId="0">
      <selection activeCell="C4" sqref="C4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ht="24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49" customFormat="1" ht="24" customHeight="1" spans="1:16">
      <c r="A2" s="52" t="s">
        <v>1</v>
      </c>
      <c r="B2" s="53"/>
      <c r="C2" s="54"/>
      <c r="D2" s="55"/>
      <c r="E2" s="56"/>
      <c r="F2" s="57" t="s">
        <v>2</v>
      </c>
      <c r="G2" s="58"/>
      <c r="H2" s="54"/>
      <c r="I2" s="56"/>
      <c r="J2" s="57" t="s">
        <v>3</v>
      </c>
      <c r="K2" s="85"/>
      <c r="L2" s="85"/>
      <c r="M2" s="85"/>
      <c r="N2" s="85"/>
      <c r="O2" s="85"/>
      <c r="P2" s="85"/>
    </row>
    <row r="3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pans="1:17">
      <c r="A4" s="17" t="s">
        <v>20</v>
      </c>
      <c r="B4" s="17" t="s">
        <v>21</v>
      </c>
      <c r="C4" s="18">
        <f>SUM(C5:C9)</f>
        <v>138</v>
      </c>
      <c r="D4" s="19">
        <f>SUM(D5:D9)</f>
        <v>416551.69</v>
      </c>
      <c r="E4" s="18">
        <f>SUM(E5:E9)</f>
        <v>412619.69</v>
      </c>
      <c r="F4" s="18">
        <f>SUM(F5:F9)</f>
        <v>138</v>
      </c>
      <c r="G4" s="19">
        <f>F4/C4*100</f>
        <v>100</v>
      </c>
      <c r="H4" s="18">
        <f>SUM(H5:H9)</f>
        <v>132</v>
      </c>
      <c r="I4" s="19">
        <f>H4/C4*100</f>
        <v>95.65</v>
      </c>
      <c r="J4" s="19">
        <f>SUM(J5:J9)</f>
        <v>3932</v>
      </c>
      <c r="K4" s="19">
        <f>J4/D4*100</f>
        <v>0.94</v>
      </c>
      <c r="L4" s="41"/>
      <c r="M4" s="41"/>
      <c r="N4" s="19">
        <f>C4/C15*100</f>
        <v>44.52</v>
      </c>
      <c r="O4" s="42">
        <f>E4/E15*100</f>
        <v>56.73</v>
      </c>
      <c r="P4" s="18">
        <f>SUM(P5:P9)</f>
        <v>0</v>
      </c>
      <c r="Q4" s="19">
        <f>SUM(Q5:Q9)</f>
        <v>0</v>
      </c>
    </row>
    <row r="5" spans="1:17">
      <c r="A5" s="17"/>
      <c r="B5" s="20" t="s">
        <v>22</v>
      </c>
      <c r="C5" s="92">
        <f>SUM('1:12'!C5:C5)</f>
        <v>50</v>
      </c>
      <c r="D5" s="92">
        <f>SUM('1:12'!D5:D5)</f>
        <v>130818.22</v>
      </c>
      <c r="E5" s="92">
        <f>SUM('1:12'!E5:E5)</f>
        <v>128939.55</v>
      </c>
      <c r="F5" s="92">
        <f>SUM('1:12'!F5:F5)</f>
        <v>50</v>
      </c>
      <c r="G5" s="19">
        <f t="shared" ref="G5:G15" si="0">F5/C5*100</f>
        <v>100</v>
      </c>
      <c r="H5" s="93">
        <f>SUM('1:12'!H5:H5)</f>
        <v>50</v>
      </c>
      <c r="I5" s="19">
        <f t="shared" ref="I5:I15" si="1">H5/C5*100</f>
        <v>100</v>
      </c>
      <c r="J5" s="19">
        <f t="shared" ref="J5:J10" si="2">D5-E5</f>
        <v>1878.67</v>
      </c>
      <c r="K5" s="19">
        <f t="shared" ref="K5:K10" si="3">J5/D5*100</f>
        <v>1.44</v>
      </c>
      <c r="L5" s="41"/>
      <c r="M5" s="41"/>
      <c r="N5" s="19">
        <f>C5/C4*100</f>
        <v>36.23</v>
      </c>
      <c r="O5" s="43">
        <f>E5/E4*100</f>
        <v>31.25</v>
      </c>
      <c r="P5" s="96">
        <f>SUM('1:12'!P5:P5)</f>
        <v>0</v>
      </c>
      <c r="Q5" s="96">
        <f>SUM('1:12'!Q5:Q5)</f>
        <v>0</v>
      </c>
    </row>
    <row r="6" spans="1:17">
      <c r="A6" s="17"/>
      <c r="B6" s="20" t="s">
        <v>23</v>
      </c>
      <c r="C6" s="92">
        <f>SUM('1:12'!C6:C6)</f>
        <v>32</v>
      </c>
      <c r="D6" s="92">
        <f>SUM('1:12'!D6:D6)</f>
        <v>112413.16</v>
      </c>
      <c r="E6" s="92">
        <f>SUM('1:12'!E6:E6)</f>
        <v>111644.05</v>
      </c>
      <c r="F6" s="92">
        <f>SUM('1:12'!F6:F6)</f>
        <v>32</v>
      </c>
      <c r="G6" s="19">
        <f t="shared" si="0"/>
        <v>100</v>
      </c>
      <c r="H6" s="93">
        <f>SUM('1:12'!H6:H6)</f>
        <v>32</v>
      </c>
      <c r="I6" s="19">
        <f t="shared" si="1"/>
        <v>100</v>
      </c>
      <c r="J6" s="19">
        <f t="shared" si="2"/>
        <v>769.11</v>
      </c>
      <c r="K6" s="19">
        <f t="shared" si="3"/>
        <v>0.68</v>
      </c>
      <c r="L6" s="41"/>
      <c r="M6" s="41"/>
      <c r="N6" s="19">
        <f>C6/C4*100</f>
        <v>23.19</v>
      </c>
      <c r="O6" s="43">
        <f>E6/E4*100</f>
        <v>27.06</v>
      </c>
      <c r="P6" s="96">
        <f>SUM('1:12'!P6:P6)</f>
        <v>0</v>
      </c>
      <c r="Q6" s="96">
        <f>SUM('1:12'!Q6:Q6)</f>
        <v>0</v>
      </c>
    </row>
    <row r="7" spans="1:17">
      <c r="A7" s="17"/>
      <c r="B7" s="20" t="s">
        <v>24</v>
      </c>
      <c r="C7" s="92">
        <f>SUM('1:12'!C7:C7)</f>
        <v>8</v>
      </c>
      <c r="D7" s="92">
        <f>SUM('1:12'!D7:D7)</f>
        <v>2351.12</v>
      </c>
      <c r="E7" s="92">
        <f>SUM('1:12'!E7:E7)</f>
        <v>2275.34</v>
      </c>
      <c r="F7" s="92">
        <f>SUM('1:12'!F7:F7)</f>
        <v>8</v>
      </c>
      <c r="G7" s="19">
        <f t="shared" si="0"/>
        <v>100</v>
      </c>
      <c r="H7" s="93">
        <f>SUM('1:12'!H7:H7)</f>
        <v>8</v>
      </c>
      <c r="I7" s="19">
        <f t="shared" si="1"/>
        <v>100</v>
      </c>
      <c r="J7" s="19">
        <f t="shared" si="2"/>
        <v>75.78</v>
      </c>
      <c r="K7" s="19">
        <f t="shared" si="3"/>
        <v>3.22</v>
      </c>
      <c r="L7" s="41"/>
      <c r="M7" s="41"/>
      <c r="N7" s="19">
        <f>C7/C4*100</f>
        <v>5.8</v>
      </c>
      <c r="O7" s="43">
        <f>E7/E4*100</f>
        <v>0.55</v>
      </c>
      <c r="P7" s="96">
        <f>SUM('1:12'!P7:P7)</f>
        <v>0</v>
      </c>
      <c r="Q7" s="96">
        <f>SUM('1:12'!Q7:Q7)</f>
        <v>0</v>
      </c>
    </row>
    <row r="8" spans="1:17">
      <c r="A8" s="17"/>
      <c r="B8" s="20" t="s">
        <v>25</v>
      </c>
      <c r="C8" s="92">
        <f>SUM('1:12'!C8:C8)</f>
        <v>20</v>
      </c>
      <c r="D8" s="92">
        <f>SUM('1:12'!D8:D8)</f>
        <v>127351.72</v>
      </c>
      <c r="E8" s="92">
        <f>SUM('1:12'!E8:E8)</f>
        <v>127080.57</v>
      </c>
      <c r="F8" s="92">
        <f>SUM('1:12'!F8:F8)</f>
        <v>20</v>
      </c>
      <c r="G8" s="19">
        <f t="shared" si="0"/>
        <v>100</v>
      </c>
      <c r="H8" s="93">
        <f>SUM('1:12'!H8:H8)</f>
        <v>20</v>
      </c>
      <c r="I8" s="19">
        <f t="shared" si="1"/>
        <v>100</v>
      </c>
      <c r="J8" s="19">
        <f t="shared" si="2"/>
        <v>271.15</v>
      </c>
      <c r="K8" s="19">
        <f t="shared" si="3"/>
        <v>0.21</v>
      </c>
      <c r="L8" s="41"/>
      <c r="M8" s="41"/>
      <c r="N8" s="19">
        <f>C8/C4*100</f>
        <v>14.49</v>
      </c>
      <c r="O8" s="43">
        <f>E8/E4*100</f>
        <v>30.8</v>
      </c>
      <c r="P8" s="96">
        <f>SUM('1:12'!P8:P8)</f>
        <v>0</v>
      </c>
      <c r="Q8" s="96">
        <f>SUM('1:12'!Q8:Q8)</f>
        <v>0</v>
      </c>
    </row>
    <row r="9" spans="1:17">
      <c r="A9" s="17"/>
      <c r="B9" s="20" t="s">
        <v>26</v>
      </c>
      <c r="C9" s="92">
        <f>SUM('1:12'!C9:C9)</f>
        <v>28</v>
      </c>
      <c r="D9" s="92">
        <f>SUM('1:12'!D9:D9)</f>
        <v>43617.47</v>
      </c>
      <c r="E9" s="92">
        <f>SUM('1:12'!E9:E9)</f>
        <v>42680.18</v>
      </c>
      <c r="F9" s="92">
        <f>SUM('1:12'!F9:F9)</f>
        <v>28</v>
      </c>
      <c r="G9" s="19">
        <f t="shared" si="0"/>
        <v>100</v>
      </c>
      <c r="H9" s="93">
        <f>SUM('1:12'!H9:H9)</f>
        <v>22</v>
      </c>
      <c r="I9" s="19">
        <f t="shared" si="1"/>
        <v>78.57</v>
      </c>
      <c r="J9" s="19">
        <f t="shared" si="2"/>
        <v>937.29</v>
      </c>
      <c r="K9" s="19">
        <f t="shared" si="3"/>
        <v>2.15</v>
      </c>
      <c r="L9" s="41"/>
      <c r="M9" s="41"/>
      <c r="N9" s="19">
        <f>C9/C4*100</f>
        <v>20.29</v>
      </c>
      <c r="O9" s="43">
        <f>E9/E4*100</f>
        <v>10.34</v>
      </c>
      <c r="P9" s="96">
        <f>SUM('1:12'!P9:P9)</f>
        <v>0</v>
      </c>
      <c r="Q9" s="96">
        <f>SUM('1:12'!Q9:Q9)</f>
        <v>0</v>
      </c>
    </row>
    <row r="10" spans="1:17">
      <c r="A10" s="17" t="s">
        <v>27</v>
      </c>
      <c r="B10" s="17"/>
      <c r="C10" s="92">
        <f>SUM('1:12'!C10:C10)</f>
        <v>48</v>
      </c>
      <c r="D10" s="92">
        <f>SUM('1:12'!D10:D10)</f>
        <v>14942.52</v>
      </c>
      <c r="E10" s="92">
        <f>SUM('1:12'!E10:E10)</f>
        <v>13533.07</v>
      </c>
      <c r="F10" s="92">
        <f>SUM('1:12'!F10:F10)</f>
        <v>48</v>
      </c>
      <c r="G10" s="19">
        <f t="shared" si="0"/>
        <v>100</v>
      </c>
      <c r="H10" s="93">
        <f>SUM('1:12'!H10:H10)</f>
        <v>4</v>
      </c>
      <c r="I10" s="19">
        <f t="shared" si="1"/>
        <v>8.33</v>
      </c>
      <c r="J10" s="19">
        <f t="shared" si="2"/>
        <v>1409.45</v>
      </c>
      <c r="K10" s="19">
        <f t="shared" si="3"/>
        <v>9.43</v>
      </c>
      <c r="L10" s="41"/>
      <c r="M10" s="41"/>
      <c r="N10" s="19">
        <f>C10/C15*100</f>
        <v>15.48</v>
      </c>
      <c r="O10" s="43">
        <f>E10/E15*100</f>
        <v>1.86</v>
      </c>
      <c r="P10" s="96">
        <f>SUM('1:12'!P10:P10)</f>
        <v>0</v>
      </c>
      <c r="Q10" s="96">
        <f>SUM('1:12'!Q10:Q10)</f>
        <v>0</v>
      </c>
    </row>
    <row r="11" ht="14.25" customHeight="1" spans="1:17">
      <c r="A11" s="17" t="s">
        <v>28</v>
      </c>
      <c r="B11" s="17"/>
      <c r="C11" s="92">
        <f>SUM('1:12'!C11:C11)</f>
        <v>11</v>
      </c>
      <c r="D11" s="92">
        <f>SUM('1:12'!D11:D11)</f>
        <v>4370.79</v>
      </c>
      <c r="E11" s="92">
        <f>SUM('1:12'!E11:E11)</f>
        <v>4375.79</v>
      </c>
      <c r="F11" s="92">
        <f>SUM('1:12'!F11:F11)</f>
        <v>11</v>
      </c>
      <c r="G11" s="19">
        <f t="shared" si="0"/>
        <v>100</v>
      </c>
      <c r="H11" s="93">
        <f>SUM('1:12'!H11:H11)</f>
        <v>0</v>
      </c>
      <c r="I11" s="19">
        <f t="shared" si="1"/>
        <v>0</v>
      </c>
      <c r="J11" s="41"/>
      <c r="K11" s="41"/>
      <c r="L11" s="19">
        <f>E11-D11</f>
        <v>5</v>
      </c>
      <c r="M11" s="19">
        <f>L11/D11*100</f>
        <v>0.11</v>
      </c>
      <c r="N11" s="19">
        <f>C11/C15*100</f>
        <v>3.55</v>
      </c>
      <c r="O11" s="43">
        <f>E11/E15*100</f>
        <v>0.6</v>
      </c>
      <c r="P11" s="96">
        <f>SUM('1:12'!P11:P11)</f>
        <v>0</v>
      </c>
      <c r="Q11" s="96">
        <f>SUM('1:12'!Q11:Q11)</f>
        <v>0</v>
      </c>
    </row>
    <row r="12" ht="14.25" customHeight="1" spans="1:17">
      <c r="A12" s="17" t="s">
        <v>29</v>
      </c>
      <c r="B12" s="17"/>
      <c r="C12" s="92">
        <f>SUM('1:12'!C12:C12)</f>
        <v>24</v>
      </c>
      <c r="D12" s="92">
        <f>SUM('1:12'!D12:D12)</f>
        <v>23681.34</v>
      </c>
      <c r="E12" s="92">
        <f>SUM('1:12'!E12:E12)</f>
        <v>23964.46</v>
      </c>
      <c r="F12" s="92">
        <f>SUM('1:12'!F12:F12)</f>
        <v>24</v>
      </c>
      <c r="G12" s="19">
        <f t="shared" si="0"/>
        <v>100</v>
      </c>
      <c r="H12" s="93">
        <f>SUM('1:12'!H12:H12)</f>
        <v>0</v>
      </c>
      <c r="I12" s="19">
        <f t="shared" si="1"/>
        <v>0</v>
      </c>
      <c r="J12" s="41"/>
      <c r="K12" s="41"/>
      <c r="L12" s="19">
        <f>E12-D12</f>
        <v>283.12</v>
      </c>
      <c r="M12" s="19">
        <f>L12/D12*100</f>
        <v>1.2</v>
      </c>
      <c r="N12" s="19">
        <f>C12/C15*100</f>
        <v>7.74</v>
      </c>
      <c r="O12" s="43">
        <f>E12/E15*100</f>
        <v>3.29</v>
      </c>
      <c r="P12" s="96">
        <f>SUM('1:12'!P12:P12)</f>
        <v>0</v>
      </c>
      <c r="Q12" s="96">
        <f>SUM('1:12'!Q12:Q12)</f>
        <v>0</v>
      </c>
    </row>
    <row r="13" ht="14.25" customHeight="1" spans="1:17">
      <c r="A13" s="17" t="s">
        <v>30</v>
      </c>
      <c r="B13" s="17"/>
      <c r="C13" s="92">
        <f>SUM('1:12'!C13:C13)</f>
        <v>9</v>
      </c>
      <c r="D13" s="92">
        <f>SUM('1:12'!D13:D13)</f>
        <v>5072.52</v>
      </c>
      <c r="E13" s="92">
        <f>SUM('1:12'!E13:E13)</f>
        <v>5078.72</v>
      </c>
      <c r="F13" s="92">
        <f>SUM('1:12'!F13:F13)</f>
        <v>9</v>
      </c>
      <c r="G13" s="19">
        <f t="shared" si="0"/>
        <v>100</v>
      </c>
      <c r="H13" s="93">
        <f>SUM('1:12'!H13:H13)</f>
        <v>0</v>
      </c>
      <c r="I13" s="45">
        <v>0</v>
      </c>
      <c r="J13" s="41"/>
      <c r="K13" s="41"/>
      <c r="L13" s="19">
        <f>E13-D13</f>
        <v>6.2</v>
      </c>
      <c r="M13" s="19">
        <f>L13/D13*100</f>
        <v>0.12</v>
      </c>
      <c r="N13" s="19">
        <f>C13/C15*100</f>
        <v>2.9</v>
      </c>
      <c r="O13" s="43">
        <f>E13/E15*100</f>
        <v>0.7</v>
      </c>
      <c r="P13" s="96">
        <f>SUM('1:12'!P13:P13)</f>
        <v>0</v>
      </c>
      <c r="Q13" s="96">
        <f>SUM('1:12'!Q13:Q13)</f>
        <v>0</v>
      </c>
    </row>
    <row r="14" spans="1:17">
      <c r="A14" s="17" t="s">
        <v>31</v>
      </c>
      <c r="B14" s="17"/>
      <c r="C14" s="92">
        <f>SUM('1:12'!C14:C14)</f>
        <v>80</v>
      </c>
      <c r="D14" s="92">
        <f>SUM('1:12'!D14:D14)</f>
        <v>269338.54</v>
      </c>
      <c r="E14" s="92">
        <f>SUM('1:12'!E14:E14)</f>
        <v>267730.83</v>
      </c>
      <c r="F14" s="92">
        <f>SUM('1:12'!F14:F14)</f>
        <v>80</v>
      </c>
      <c r="G14" s="19">
        <f t="shared" si="0"/>
        <v>100</v>
      </c>
      <c r="H14" s="93">
        <f>SUM('1:12'!H14:H14)</f>
        <v>59</v>
      </c>
      <c r="I14" s="19">
        <f t="shared" si="1"/>
        <v>73.75</v>
      </c>
      <c r="J14" s="19">
        <f>D14-E14</f>
        <v>1607.71</v>
      </c>
      <c r="K14" s="19">
        <f>J14/D14*100</f>
        <v>0.6</v>
      </c>
      <c r="L14" s="41"/>
      <c r="M14" s="41"/>
      <c r="N14" s="19">
        <f>C14/C15*100</f>
        <v>25.81</v>
      </c>
      <c r="O14" s="43">
        <f>E14/E15*100</f>
        <v>36.81</v>
      </c>
      <c r="P14" s="96">
        <f>SUM('1:12'!P14:P14)</f>
        <v>0</v>
      </c>
      <c r="Q14" s="96">
        <f>SUM('1:12'!Q14:Q14)</f>
        <v>0</v>
      </c>
    </row>
    <row r="15" spans="1:17">
      <c r="A15" s="17" t="s">
        <v>32</v>
      </c>
      <c r="B15" s="17"/>
      <c r="C15" s="18">
        <f>SUM(C4,C10:C14)</f>
        <v>310</v>
      </c>
      <c r="D15" s="19">
        <f>SUM(D4,D10:D14)</f>
        <v>733957.4</v>
      </c>
      <c r="E15" s="19">
        <f>SUM(E4,E10:E14)</f>
        <v>727302.56</v>
      </c>
      <c r="F15" s="18">
        <f>SUM(F4,F10:F14)</f>
        <v>310</v>
      </c>
      <c r="G15" s="19">
        <f t="shared" si="0"/>
        <v>100</v>
      </c>
      <c r="H15" s="18">
        <f>SUM(H4,H10:H14)</f>
        <v>195</v>
      </c>
      <c r="I15" s="19">
        <f t="shared" si="1"/>
        <v>62.9</v>
      </c>
      <c r="J15" s="19">
        <f>SUM(J4,J10,J14:J14)</f>
        <v>6949.16</v>
      </c>
      <c r="K15" s="19">
        <f>J15/SUM(D4,D10,D14)*100</f>
        <v>0.99</v>
      </c>
      <c r="L15" s="19">
        <f>SUM(L11:L13)</f>
        <v>294.32</v>
      </c>
      <c r="M15" s="19">
        <f>L15/SUM(D11,D12,D13)*100</f>
        <v>0.89</v>
      </c>
      <c r="N15" s="19">
        <f>SUM(N4,N10,N11,N12,N13,N14)</f>
        <v>100</v>
      </c>
      <c r="O15" s="43">
        <f>SUM(O4,O10,O11,O12,O13,O14)</f>
        <v>99.99</v>
      </c>
      <c r="P15" s="18">
        <f>SUM(P4,P10,P11,P12,P13,P14)</f>
        <v>0</v>
      </c>
      <c r="Q15" s="43">
        <f>SUM(Q4,Q10,Q11,Q12,Q13,Q14)</f>
        <v>0</v>
      </c>
    </row>
    <row r="16" ht="14.25" customHeight="1" spans="1: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</row>
    <row r="17" ht="14.25" customHeight="1" spans="1:16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  <c r="P17" s="1"/>
    </row>
    <row r="18" ht="43.5" customHeight="1" spans="1:16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  <c r="P18" s="1"/>
    </row>
    <row r="19" ht="14.25" customHeight="1" spans="1:16">
      <c r="A19" s="17" t="s">
        <v>30</v>
      </c>
      <c r="B19" s="31" t="s">
        <v>37</v>
      </c>
      <c r="C19" s="94">
        <f>SUM('1:12'!C19:C19)</f>
        <v>7</v>
      </c>
      <c r="D19" s="95"/>
      <c r="E19" s="94">
        <f>SUM('1:12'!E19:E19)</f>
        <v>10925.88</v>
      </c>
      <c r="F19" s="94">
        <f>SUM('1:12'!F19:F19)</f>
        <v>187.24</v>
      </c>
      <c r="G19" s="19">
        <f>C19/$C$27*100</f>
        <v>36.84</v>
      </c>
      <c r="H19" s="19">
        <f>E19/$E$27*100</f>
        <v>20.99</v>
      </c>
      <c r="J19" s="3"/>
      <c r="P19" s="1"/>
    </row>
    <row r="20" ht="14.25" customHeight="1" spans="1:16">
      <c r="A20" s="17"/>
      <c r="B20" s="31" t="s">
        <v>38</v>
      </c>
      <c r="C20" s="94">
        <f>SUM('1:12'!C20:C20)</f>
        <v>3</v>
      </c>
      <c r="D20" s="95"/>
      <c r="E20" s="94">
        <f>SUM('1:12'!E20:E20)</f>
        <v>14410.38</v>
      </c>
      <c r="F20" s="94">
        <f>SUM('1:12'!F20:F20)</f>
        <v>159.35</v>
      </c>
      <c r="G20" s="19">
        <f t="shared" ref="G20:G27" si="4">C20/$C$27*100</f>
        <v>15.79</v>
      </c>
      <c r="H20" s="19">
        <f t="shared" ref="H20:H26" si="5">E20/$E$27*100</f>
        <v>27.69</v>
      </c>
      <c r="J20" s="3"/>
      <c r="P20" s="1"/>
    </row>
    <row r="21" ht="14.25" customHeight="1" spans="1:16">
      <c r="A21" s="17"/>
      <c r="B21" s="31" t="s">
        <v>39</v>
      </c>
      <c r="C21" s="94">
        <f>SUM('1:12'!C21:C21)</f>
        <v>2</v>
      </c>
      <c r="D21" s="95"/>
      <c r="E21" s="94">
        <f>SUM('1:12'!E21:E21)</f>
        <v>2494.5</v>
      </c>
      <c r="F21" s="94">
        <f>SUM('1:12'!F21:F21)</f>
        <v>15.09</v>
      </c>
      <c r="G21" s="19">
        <f t="shared" si="4"/>
        <v>10.53</v>
      </c>
      <c r="H21" s="19">
        <f t="shared" si="5"/>
        <v>4.79</v>
      </c>
      <c r="J21" s="3"/>
      <c r="P21" s="1"/>
    </row>
    <row r="22" ht="14.25" customHeight="1" spans="1:16">
      <c r="A22" s="17"/>
      <c r="B22" s="31" t="s">
        <v>40</v>
      </c>
      <c r="C22" s="94">
        <f>SUM('1:12'!C22:C22)</f>
        <v>1</v>
      </c>
      <c r="D22" s="95"/>
      <c r="E22" s="94">
        <f>SUM('1:12'!E22:E22)</f>
        <v>451.48</v>
      </c>
      <c r="F22" s="94">
        <f>SUM('1:12'!F22:F22)</f>
        <v>7.51</v>
      </c>
      <c r="G22" s="19">
        <f t="shared" si="4"/>
        <v>5.26</v>
      </c>
      <c r="H22" s="19">
        <f t="shared" si="5"/>
        <v>0.87</v>
      </c>
      <c r="J22" s="3"/>
      <c r="P22" s="1"/>
    </row>
    <row r="23" ht="14.25" customHeight="1" spans="1:16">
      <c r="A23" s="17"/>
      <c r="B23" s="31" t="s">
        <v>41</v>
      </c>
      <c r="C23" s="94">
        <f>SUM('1:12'!C23:C23)</f>
        <v>0</v>
      </c>
      <c r="D23" s="95"/>
      <c r="E23" s="94">
        <f>SUM('1:12'!E23:E23)</f>
        <v>0</v>
      </c>
      <c r="F23" s="94">
        <f>SUM('1:12'!F23:F23)</f>
        <v>0</v>
      </c>
      <c r="G23" s="19">
        <f t="shared" si="4"/>
        <v>0</v>
      </c>
      <c r="H23" s="19">
        <f t="shared" si="5"/>
        <v>0</v>
      </c>
      <c r="J23" s="3"/>
      <c r="P23" s="1"/>
    </row>
    <row r="24" ht="14.25" customHeight="1" spans="1:16">
      <c r="A24" s="17"/>
      <c r="B24" s="31" t="s">
        <v>42</v>
      </c>
      <c r="C24" s="94">
        <f>SUM('1:12'!C24:C24)</f>
        <v>0</v>
      </c>
      <c r="D24" s="95"/>
      <c r="E24" s="94">
        <f>SUM('1:12'!E24:E24)</f>
        <v>0</v>
      </c>
      <c r="F24" s="94">
        <f>SUM('1:12'!F24:F24)</f>
        <v>0</v>
      </c>
      <c r="G24" s="19">
        <f t="shared" si="4"/>
        <v>0</v>
      </c>
      <c r="H24" s="19">
        <f t="shared" si="5"/>
        <v>0</v>
      </c>
      <c r="J24" s="3"/>
      <c r="P24" s="1"/>
    </row>
    <row r="25" ht="14.25" customHeight="1" spans="1:16">
      <c r="A25" s="17"/>
      <c r="B25" s="31" t="s">
        <v>43</v>
      </c>
      <c r="C25" s="94">
        <f>SUM('1:12'!C25:C25)</f>
        <v>0</v>
      </c>
      <c r="D25" s="95"/>
      <c r="E25" s="94">
        <f>SUM('1:12'!E25:E25)</f>
        <v>0</v>
      </c>
      <c r="F25" s="94">
        <f>SUM('1:12'!F25:F25)</f>
        <v>0</v>
      </c>
      <c r="G25" s="19">
        <f t="shared" si="4"/>
        <v>0</v>
      </c>
      <c r="H25" s="19">
        <f t="shared" si="5"/>
        <v>0</v>
      </c>
      <c r="J25" s="3"/>
      <c r="P25" s="1"/>
    </row>
    <row r="26" ht="14.25" customHeight="1" spans="1:16">
      <c r="A26" s="17"/>
      <c r="B26" s="31" t="s">
        <v>44</v>
      </c>
      <c r="C26" s="94">
        <f>SUM('1:12'!C26:C26)</f>
        <v>6</v>
      </c>
      <c r="D26" s="95"/>
      <c r="E26" s="94">
        <f>SUM('1:12'!E26:E26)</f>
        <v>23763.52</v>
      </c>
      <c r="F26" s="94">
        <f>SUM('1:12'!F26:F26)</f>
        <v>317.72</v>
      </c>
      <c r="G26" s="19">
        <f t="shared" si="4"/>
        <v>31.58</v>
      </c>
      <c r="H26" s="19">
        <f t="shared" si="5"/>
        <v>45.66</v>
      </c>
      <c r="J26" s="3"/>
      <c r="P26" s="1"/>
    </row>
    <row r="27" ht="14.25" customHeight="1" spans="1:16">
      <c r="A27" s="17" t="s">
        <v>32</v>
      </c>
      <c r="B27" s="17"/>
      <c r="C27" s="35">
        <f>SUM(C19:C26)</f>
        <v>19</v>
      </c>
      <c r="D27" s="36"/>
      <c r="E27" s="37">
        <f>SUM(E19:E26)</f>
        <v>52045.76</v>
      </c>
      <c r="F27" s="37">
        <f>SUM(F19:F26)</f>
        <v>686.91</v>
      </c>
      <c r="G27" s="35">
        <f t="shared" si="4"/>
        <v>100</v>
      </c>
      <c r="H27" s="35">
        <f>SUM(H19:H26)</f>
        <v>100</v>
      </c>
      <c r="J27" s="3"/>
      <c r="P27" s="1"/>
    </row>
    <row r="28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ht="14.25" customHeight="1" spans="1: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</row>
    <row r="31" ht="14.25" customHeight="1" spans="1:12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4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</row>
    <row r="42" spans="1:1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3" orientation="landscape" horizontalDpi="300"/>
  <headerFooter/>
  <ignoredErrors>
    <ignoredError sqref="H4 C15 C4:F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Q48"/>
  <sheetViews>
    <sheetView workbookViewId="0">
      <selection activeCell="A1" sqref="$A1:$XFD1048576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4" orientation="landscape" horizont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Q48"/>
  <sheetViews>
    <sheetView workbookViewId="0">
      <selection activeCell="A1" sqref="$A1:$XFD1048576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3" orientation="landscape" horizont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Q48"/>
  <sheetViews>
    <sheetView workbookViewId="0">
      <selection activeCell="A1" sqref="$A1:$XFD1048576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3" orientation="landscape" horizont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Q48"/>
  <sheetViews>
    <sheetView workbookViewId="0">
      <selection activeCell="E18" sqref="E18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3" orientation="landscape" horizont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Q48"/>
  <sheetViews>
    <sheetView workbookViewId="0">
      <selection activeCell="E18" sqref="E18"/>
    </sheetView>
  </sheetViews>
  <sheetFormatPr defaultColWidth="8.83333333333333" defaultRowHeight="13.5"/>
  <cols>
    <col min="1" max="1" width="9.08333333333333" style="48" customWidth="1"/>
    <col min="2" max="2" width="25.25" style="48" customWidth="1"/>
    <col min="3" max="3" width="12.75" style="49" customWidth="1"/>
    <col min="4" max="4" width="12.5" style="49" customWidth="1"/>
    <col min="5" max="13" width="12.75" style="49" customWidth="1"/>
    <col min="14" max="14" width="11.0833333333333" style="49" customWidth="1"/>
    <col min="15" max="15" width="12.8333333333333" style="49" customWidth="1"/>
    <col min="16" max="16" width="12.8333333333333" style="50" customWidth="1"/>
    <col min="17" max="17" width="14.8333333333333" style="49" customWidth="1"/>
    <col min="18" max="18" width="12.8333333333333" style="49" customWidth="1"/>
    <col min="19" max="16384" width="8.83333333333333" style="49"/>
  </cols>
  <sheetData>
    <row r="1" ht="24" customHeight="1" spans="1:17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ht="24" customHeight="1" spans="1:16">
      <c r="A2" s="52" t="s">
        <v>1</v>
      </c>
      <c r="B2" s="53"/>
      <c r="C2" s="54"/>
      <c r="D2" s="55"/>
      <c r="E2" s="56"/>
      <c r="F2" s="57" t="s">
        <v>2</v>
      </c>
      <c r="G2" s="58"/>
      <c r="H2" s="54"/>
      <c r="I2" s="56"/>
      <c r="J2" s="57" t="s">
        <v>3</v>
      </c>
      <c r="K2" s="85"/>
      <c r="L2" s="85"/>
      <c r="M2" s="85"/>
      <c r="N2" s="85"/>
      <c r="O2" s="85"/>
      <c r="P2" s="85"/>
    </row>
    <row r="3" ht="40.5" spans="1:17">
      <c r="A3" s="59" t="s">
        <v>4</v>
      </c>
      <c r="B3" s="59"/>
      <c r="C3" s="60" t="s">
        <v>5</v>
      </c>
      <c r="D3" s="61" t="s">
        <v>6</v>
      </c>
      <c r="E3" s="61" t="s">
        <v>7</v>
      </c>
      <c r="F3" s="62" t="s">
        <v>8</v>
      </c>
      <c r="G3" s="63" t="s">
        <v>9</v>
      </c>
      <c r="H3" s="60" t="s">
        <v>10</v>
      </c>
      <c r="I3" s="63" t="s">
        <v>11</v>
      </c>
      <c r="J3" s="61" t="s">
        <v>12</v>
      </c>
      <c r="K3" s="63" t="s">
        <v>13</v>
      </c>
      <c r="L3" s="61" t="s">
        <v>14</v>
      </c>
      <c r="M3" s="63" t="s">
        <v>15</v>
      </c>
      <c r="N3" s="63" t="s">
        <v>16</v>
      </c>
      <c r="O3" s="63" t="s">
        <v>17</v>
      </c>
      <c r="P3" s="63" t="s">
        <v>18</v>
      </c>
      <c r="Q3" s="63" t="s">
        <v>19</v>
      </c>
    </row>
    <row r="4" spans="1:17">
      <c r="A4" s="64" t="s">
        <v>20</v>
      </c>
      <c r="B4" s="64" t="s">
        <v>21</v>
      </c>
      <c r="C4" s="65">
        <v>51</v>
      </c>
      <c r="D4" s="66">
        <v>145386.44</v>
      </c>
      <c r="E4" s="65">
        <v>144597.73</v>
      </c>
      <c r="F4" s="65">
        <v>51</v>
      </c>
      <c r="G4" s="66">
        <v>100</v>
      </c>
      <c r="H4" s="65">
        <v>51</v>
      </c>
      <c r="I4" s="66">
        <v>100</v>
      </c>
      <c r="J4" s="66">
        <v>788.71</v>
      </c>
      <c r="K4" s="66">
        <v>0.54</v>
      </c>
      <c r="L4" s="86"/>
      <c r="M4" s="86"/>
      <c r="N4" s="66">
        <v>48.57</v>
      </c>
      <c r="O4" s="87">
        <v>92.22</v>
      </c>
      <c r="P4" s="65">
        <v>0</v>
      </c>
      <c r="Q4" s="66">
        <v>0</v>
      </c>
    </row>
    <row r="5" spans="1:17">
      <c r="A5" s="64"/>
      <c r="B5" s="67" t="s">
        <v>22</v>
      </c>
      <c r="C5" s="68">
        <v>22</v>
      </c>
      <c r="D5" s="69">
        <v>59213.14</v>
      </c>
      <c r="E5" s="69">
        <v>58887.49</v>
      </c>
      <c r="F5" s="68">
        <v>22</v>
      </c>
      <c r="G5" s="66">
        <v>100</v>
      </c>
      <c r="H5" s="70">
        <v>22</v>
      </c>
      <c r="I5" s="66">
        <v>100</v>
      </c>
      <c r="J5" s="66">
        <v>325.65</v>
      </c>
      <c r="K5" s="66">
        <v>0.55</v>
      </c>
      <c r="L5" s="86"/>
      <c r="M5" s="86"/>
      <c r="N5" s="66">
        <v>43.14</v>
      </c>
      <c r="O5" s="88">
        <v>40.73</v>
      </c>
      <c r="P5" s="89">
        <v>0</v>
      </c>
      <c r="Q5" s="78">
        <v>0</v>
      </c>
    </row>
    <row r="6" spans="1:17">
      <c r="A6" s="64"/>
      <c r="B6" s="67" t="s">
        <v>23</v>
      </c>
      <c r="C6" s="68">
        <v>8</v>
      </c>
      <c r="D6" s="69">
        <v>68718.63</v>
      </c>
      <c r="E6" s="69">
        <v>68568.85</v>
      </c>
      <c r="F6" s="68">
        <v>8</v>
      </c>
      <c r="G6" s="66">
        <v>100</v>
      </c>
      <c r="H6" s="70">
        <v>8</v>
      </c>
      <c r="I6" s="66">
        <v>100</v>
      </c>
      <c r="J6" s="66">
        <v>149.78</v>
      </c>
      <c r="K6" s="66">
        <v>0.22</v>
      </c>
      <c r="L6" s="86"/>
      <c r="M6" s="86"/>
      <c r="N6" s="66">
        <v>15.69</v>
      </c>
      <c r="O6" s="88">
        <v>47.42</v>
      </c>
      <c r="P6" s="89">
        <v>0</v>
      </c>
      <c r="Q6" s="78">
        <v>0</v>
      </c>
    </row>
    <row r="7" spans="1:17">
      <c r="A7" s="64"/>
      <c r="B7" s="67" t="s">
        <v>24</v>
      </c>
      <c r="C7" s="68">
        <v>7</v>
      </c>
      <c r="D7" s="69">
        <v>1646.45</v>
      </c>
      <c r="E7" s="69">
        <v>1592.28</v>
      </c>
      <c r="F7" s="68">
        <v>7</v>
      </c>
      <c r="G7" s="66">
        <v>100</v>
      </c>
      <c r="H7" s="70">
        <v>7</v>
      </c>
      <c r="I7" s="66">
        <v>100</v>
      </c>
      <c r="J7" s="66">
        <v>54.17</v>
      </c>
      <c r="K7" s="66">
        <v>3.29</v>
      </c>
      <c r="L7" s="86"/>
      <c r="M7" s="86"/>
      <c r="N7" s="66">
        <v>13.73</v>
      </c>
      <c r="O7" s="88">
        <v>1.1</v>
      </c>
      <c r="P7" s="89">
        <v>0</v>
      </c>
      <c r="Q7" s="78">
        <v>0</v>
      </c>
    </row>
    <row r="8" spans="1:17">
      <c r="A8" s="64"/>
      <c r="B8" s="67" t="s">
        <v>25</v>
      </c>
      <c r="C8" s="68">
        <v>0</v>
      </c>
      <c r="D8" s="69">
        <v>0</v>
      </c>
      <c r="E8" s="69">
        <v>0</v>
      </c>
      <c r="F8" s="68">
        <v>0</v>
      </c>
      <c r="G8" s="66" t="e">
        <v>#DIV/0!</v>
      </c>
      <c r="H8" s="70">
        <v>0</v>
      </c>
      <c r="I8" s="66" t="e">
        <v>#DIV/0!</v>
      </c>
      <c r="J8" s="66">
        <v>0</v>
      </c>
      <c r="K8" s="66" t="e">
        <v>#DIV/0!</v>
      </c>
      <c r="L8" s="86"/>
      <c r="M8" s="86"/>
      <c r="N8" s="66">
        <v>0</v>
      </c>
      <c r="O8" s="88">
        <v>0</v>
      </c>
      <c r="P8" s="89">
        <v>0</v>
      </c>
      <c r="Q8" s="78">
        <v>0</v>
      </c>
    </row>
    <row r="9" spans="1:17">
      <c r="A9" s="64"/>
      <c r="B9" s="67" t="s">
        <v>26</v>
      </c>
      <c r="C9" s="68">
        <v>14</v>
      </c>
      <c r="D9" s="69">
        <v>15808.22</v>
      </c>
      <c r="E9" s="69">
        <v>15549.11</v>
      </c>
      <c r="F9" s="68">
        <v>14</v>
      </c>
      <c r="G9" s="66">
        <v>100</v>
      </c>
      <c r="H9" s="70">
        <v>14</v>
      </c>
      <c r="I9" s="66">
        <v>100</v>
      </c>
      <c r="J9" s="66">
        <v>259.11</v>
      </c>
      <c r="K9" s="66">
        <v>1.64</v>
      </c>
      <c r="L9" s="86"/>
      <c r="M9" s="86"/>
      <c r="N9" s="66">
        <v>27.45</v>
      </c>
      <c r="O9" s="88">
        <v>10.75</v>
      </c>
      <c r="P9" s="89">
        <v>0</v>
      </c>
      <c r="Q9" s="78">
        <v>0</v>
      </c>
    </row>
    <row r="10" spans="1:17">
      <c r="A10" s="64" t="s">
        <v>27</v>
      </c>
      <c r="B10" s="64"/>
      <c r="C10" s="71">
        <v>36</v>
      </c>
      <c r="D10" s="72">
        <v>10084.67</v>
      </c>
      <c r="E10" s="72">
        <v>8985.6</v>
      </c>
      <c r="F10" s="71">
        <v>36</v>
      </c>
      <c r="G10" s="66">
        <v>100</v>
      </c>
      <c r="H10" s="70">
        <v>4</v>
      </c>
      <c r="I10" s="66">
        <v>11.11</v>
      </c>
      <c r="J10" s="66">
        <v>1099.07</v>
      </c>
      <c r="K10" s="66">
        <v>10.9</v>
      </c>
      <c r="L10" s="86"/>
      <c r="M10" s="86"/>
      <c r="N10" s="66">
        <v>34.29</v>
      </c>
      <c r="O10" s="88">
        <v>5.73</v>
      </c>
      <c r="P10" s="89">
        <v>0</v>
      </c>
      <c r="Q10" s="78">
        <v>0</v>
      </c>
    </row>
    <row r="11" ht="14.25" customHeight="1" spans="1:17">
      <c r="A11" s="64" t="s">
        <v>28</v>
      </c>
      <c r="B11" s="64"/>
      <c r="C11" s="68">
        <v>2</v>
      </c>
      <c r="D11" s="69">
        <v>77.37</v>
      </c>
      <c r="E11" s="69">
        <v>77.37</v>
      </c>
      <c r="F11" s="68">
        <v>2</v>
      </c>
      <c r="G11" s="66">
        <v>100</v>
      </c>
      <c r="H11" s="70">
        <v>0</v>
      </c>
      <c r="I11" s="66">
        <v>0</v>
      </c>
      <c r="J11" s="86"/>
      <c r="K11" s="86"/>
      <c r="L11" s="66">
        <v>0</v>
      </c>
      <c r="M11" s="66">
        <v>0</v>
      </c>
      <c r="N11" s="66">
        <v>1.9</v>
      </c>
      <c r="O11" s="88">
        <v>0.05</v>
      </c>
      <c r="P11" s="89">
        <v>0</v>
      </c>
      <c r="Q11" s="78">
        <v>0</v>
      </c>
    </row>
    <row r="12" ht="14.25" customHeight="1" spans="1:17">
      <c r="A12" s="64" t="s">
        <v>29</v>
      </c>
      <c r="B12" s="64"/>
      <c r="C12" s="68">
        <v>12</v>
      </c>
      <c r="D12" s="69">
        <v>94.28</v>
      </c>
      <c r="E12" s="69">
        <v>114.84</v>
      </c>
      <c r="F12" s="68">
        <v>12</v>
      </c>
      <c r="G12" s="66">
        <v>100</v>
      </c>
      <c r="H12" s="70">
        <v>0</v>
      </c>
      <c r="I12" s="66">
        <v>0</v>
      </c>
      <c r="J12" s="86"/>
      <c r="K12" s="86"/>
      <c r="L12" s="66">
        <v>20.56</v>
      </c>
      <c r="M12" s="66">
        <v>21.81</v>
      </c>
      <c r="N12" s="66">
        <v>11.43</v>
      </c>
      <c r="O12" s="88">
        <v>0.07</v>
      </c>
      <c r="P12" s="89">
        <v>0</v>
      </c>
      <c r="Q12" s="78">
        <v>0</v>
      </c>
    </row>
    <row r="13" ht="14.25" customHeight="1" spans="1:17">
      <c r="A13" s="64" t="s">
        <v>30</v>
      </c>
      <c r="B13" s="64"/>
      <c r="C13" s="68">
        <v>2</v>
      </c>
      <c r="D13" s="69">
        <v>470.24</v>
      </c>
      <c r="E13" s="69">
        <v>471.44</v>
      </c>
      <c r="F13" s="68">
        <v>2</v>
      </c>
      <c r="G13" s="66">
        <v>100</v>
      </c>
      <c r="H13" s="70">
        <v>0</v>
      </c>
      <c r="I13" s="66">
        <v>0</v>
      </c>
      <c r="J13" s="86"/>
      <c r="K13" s="86"/>
      <c r="L13" s="66">
        <v>1.2</v>
      </c>
      <c r="M13" s="66">
        <v>0.26</v>
      </c>
      <c r="N13" s="66">
        <v>1.9</v>
      </c>
      <c r="O13" s="88">
        <v>0.3</v>
      </c>
      <c r="P13" s="89">
        <v>0</v>
      </c>
      <c r="Q13" s="78">
        <v>0</v>
      </c>
    </row>
    <row r="14" spans="1:17">
      <c r="A14" s="64" t="s">
        <v>31</v>
      </c>
      <c r="B14" s="64"/>
      <c r="C14" s="68">
        <v>2</v>
      </c>
      <c r="D14" s="69">
        <v>2576.4</v>
      </c>
      <c r="E14" s="69">
        <v>2549.45</v>
      </c>
      <c r="F14" s="68">
        <v>2</v>
      </c>
      <c r="G14" s="66">
        <v>100</v>
      </c>
      <c r="H14" s="70">
        <v>1</v>
      </c>
      <c r="I14" s="66">
        <v>50</v>
      </c>
      <c r="J14" s="66">
        <v>26.95</v>
      </c>
      <c r="K14" s="66">
        <v>1.05</v>
      </c>
      <c r="L14" s="86"/>
      <c r="M14" s="86"/>
      <c r="N14" s="66">
        <v>1.9</v>
      </c>
      <c r="O14" s="88">
        <v>1.63</v>
      </c>
      <c r="P14" s="89">
        <v>0</v>
      </c>
      <c r="Q14" s="78">
        <v>0</v>
      </c>
    </row>
    <row r="15" spans="1:17">
      <c r="A15" s="64" t="s">
        <v>32</v>
      </c>
      <c r="B15" s="64"/>
      <c r="C15" s="65">
        <v>105</v>
      </c>
      <c r="D15" s="66">
        <v>158689.4</v>
      </c>
      <c r="E15" s="66">
        <v>156796.44</v>
      </c>
      <c r="F15" s="65">
        <v>105</v>
      </c>
      <c r="G15" s="66">
        <v>100</v>
      </c>
      <c r="H15" s="65">
        <v>56</v>
      </c>
      <c r="I15" s="66">
        <v>53.33</v>
      </c>
      <c r="J15" s="66">
        <v>1914.73</v>
      </c>
      <c r="K15" s="66">
        <v>1.21</v>
      </c>
      <c r="L15" s="66">
        <v>21.76</v>
      </c>
      <c r="M15" s="66">
        <v>3.39</v>
      </c>
      <c r="N15" s="66">
        <v>100</v>
      </c>
      <c r="O15" s="88">
        <v>100</v>
      </c>
      <c r="P15" s="65">
        <v>0</v>
      </c>
      <c r="Q15" s="88">
        <v>0</v>
      </c>
    </row>
    <row r="16" ht="14.25" customHeight="1" spans="1:1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0"/>
      <c r="O16" s="90"/>
    </row>
    <row r="17" ht="14.25" customHeight="1" spans="1:16">
      <c r="A17" s="59" t="s">
        <v>4</v>
      </c>
      <c r="B17" s="59"/>
      <c r="C17" s="75" t="s">
        <v>30</v>
      </c>
      <c r="D17" s="76"/>
      <c r="E17" s="76"/>
      <c r="F17" s="76"/>
      <c r="G17" s="76"/>
      <c r="H17" s="77"/>
      <c r="J17" s="50"/>
      <c r="P17" s="49"/>
    </row>
    <row r="18" ht="43.5" customHeight="1" spans="1:16">
      <c r="A18" s="59"/>
      <c r="B18" s="59"/>
      <c r="C18" s="60" t="s">
        <v>5</v>
      </c>
      <c r="D18" s="60" t="s">
        <v>33</v>
      </c>
      <c r="E18" s="60" t="s">
        <v>7</v>
      </c>
      <c r="F18" s="60" t="s">
        <v>34</v>
      </c>
      <c r="G18" s="60" t="s">
        <v>35</v>
      </c>
      <c r="H18" s="60" t="s">
        <v>36</v>
      </c>
      <c r="J18" s="50"/>
      <c r="P18" s="49"/>
    </row>
    <row r="19" ht="14.25" customHeight="1" spans="1:16">
      <c r="A19" s="64" t="s">
        <v>30</v>
      </c>
      <c r="B19" s="65" t="s">
        <v>37</v>
      </c>
      <c r="C19" s="78">
        <v>1</v>
      </c>
      <c r="D19" s="79"/>
      <c r="E19" s="80">
        <v>206.94</v>
      </c>
      <c r="F19" s="80">
        <v>9.52</v>
      </c>
      <c r="G19" s="66">
        <v>50</v>
      </c>
      <c r="H19" s="66">
        <v>43.9</v>
      </c>
      <c r="J19" s="50"/>
      <c r="P19" s="49"/>
    </row>
    <row r="20" ht="14.25" customHeight="1" spans="1:16">
      <c r="A20" s="64"/>
      <c r="B20" s="65" t="s">
        <v>38</v>
      </c>
      <c r="C20" s="78">
        <v>0</v>
      </c>
      <c r="D20" s="79"/>
      <c r="E20" s="80">
        <v>0</v>
      </c>
      <c r="F20" s="80">
        <v>0</v>
      </c>
      <c r="G20" s="66">
        <v>0</v>
      </c>
      <c r="H20" s="66">
        <v>0</v>
      </c>
      <c r="J20" s="50"/>
      <c r="P20" s="49"/>
    </row>
    <row r="21" ht="14.25" customHeight="1" spans="1:16">
      <c r="A21" s="64"/>
      <c r="B21" s="65" t="s">
        <v>39</v>
      </c>
      <c r="C21" s="78">
        <v>1</v>
      </c>
      <c r="D21" s="79"/>
      <c r="E21" s="80">
        <v>264.5</v>
      </c>
      <c r="F21" s="80">
        <v>1.19</v>
      </c>
      <c r="G21" s="66">
        <v>50</v>
      </c>
      <c r="H21" s="66">
        <v>56.1</v>
      </c>
      <c r="J21" s="50"/>
      <c r="P21" s="49"/>
    </row>
    <row r="22" ht="14.25" customHeight="1" spans="1:16">
      <c r="A22" s="64"/>
      <c r="B22" s="65" t="s">
        <v>40</v>
      </c>
      <c r="C22" s="78">
        <v>0</v>
      </c>
      <c r="D22" s="79"/>
      <c r="E22" s="80">
        <v>0</v>
      </c>
      <c r="F22" s="80">
        <v>0</v>
      </c>
      <c r="G22" s="66">
        <v>0</v>
      </c>
      <c r="H22" s="66">
        <v>0</v>
      </c>
      <c r="J22" s="50"/>
      <c r="P22" s="49"/>
    </row>
    <row r="23" ht="14.25" customHeight="1" spans="1:16">
      <c r="A23" s="64"/>
      <c r="B23" s="65" t="s">
        <v>41</v>
      </c>
      <c r="C23" s="78">
        <v>0</v>
      </c>
      <c r="D23" s="79"/>
      <c r="E23" s="80">
        <v>0</v>
      </c>
      <c r="F23" s="80">
        <v>0</v>
      </c>
      <c r="G23" s="66">
        <v>0</v>
      </c>
      <c r="H23" s="66">
        <v>0</v>
      </c>
      <c r="J23" s="50"/>
      <c r="P23" s="49"/>
    </row>
    <row r="24" ht="14.25" customHeight="1" spans="1:16">
      <c r="A24" s="64"/>
      <c r="B24" s="65" t="s">
        <v>42</v>
      </c>
      <c r="C24" s="78">
        <v>0</v>
      </c>
      <c r="D24" s="79"/>
      <c r="E24" s="80">
        <v>0</v>
      </c>
      <c r="F24" s="80">
        <v>0</v>
      </c>
      <c r="G24" s="66">
        <v>0</v>
      </c>
      <c r="H24" s="66">
        <v>0</v>
      </c>
      <c r="J24" s="50"/>
      <c r="P24" s="49"/>
    </row>
    <row r="25" ht="14.25" customHeight="1" spans="1:16">
      <c r="A25" s="64"/>
      <c r="B25" s="65" t="s">
        <v>43</v>
      </c>
      <c r="C25" s="78">
        <v>0</v>
      </c>
      <c r="D25" s="79"/>
      <c r="E25" s="80">
        <v>0</v>
      </c>
      <c r="F25" s="80">
        <v>0</v>
      </c>
      <c r="G25" s="66">
        <v>0</v>
      </c>
      <c r="H25" s="66">
        <v>0</v>
      </c>
      <c r="J25" s="50"/>
      <c r="P25" s="49"/>
    </row>
    <row r="26" ht="14.25" customHeight="1" spans="1:16">
      <c r="A26" s="64"/>
      <c r="B26" s="65" t="s">
        <v>44</v>
      </c>
      <c r="C26" s="78">
        <v>0</v>
      </c>
      <c r="D26" s="79"/>
      <c r="E26" s="80">
        <v>0</v>
      </c>
      <c r="F26" s="80">
        <v>0</v>
      </c>
      <c r="G26" s="66">
        <v>0</v>
      </c>
      <c r="H26" s="66">
        <v>0</v>
      </c>
      <c r="J26" s="50"/>
      <c r="P26" s="49"/>
    </row>
    <row r="27" ht="14.25" customHeight="1" spans="1:16">
      <c r="A27" s="64" t="s">
        <v>32</v>
      </c>
      <c r="B27" s="64"/>
      <c r="C27" s="64">
        <v>2</v>
      </c>
      <c r="D27" s="81"/>
      <c r="E27" s="82">
        <v>471.44</v>
      </c>
      <c r="F27" s="82">
        <v>10.71</v>
      </c>
      <c r="G27" s="64">
        <v>100</v>
      </c>
      <c r="H27" s="64">
        <v>100</v>
      </c>
      <c r="J27" s="50"/>
      <c r="P27" s="49"/>
    </row>
    <row r="28" ht="14.25" customHeight="1" spans="1:16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N28" s="90"/>
      <c r="O28" s="90"/>
      <c r="P28" s="91"/>
    </row>
    <row r="29" ht="14.25" customHeight="1" spans="1:1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N29" s="90"/>
      <c r="O29" s="90"/>
    </row>
    <row r="31" ht="14.25" customHeight="1" spans="1:12">
      <c r="A31" s="83" t="s">
        <v>48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N41" s="49" t="s">
        <v>46</v>
      </c>
    </row>
    <row r="42" spans="1:1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1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3" orientation="landscape" horizont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Q48"/>
  <sheetViews>
    <sheetView workbookViewId="0">
      <selection activeCell="H18" sqref="H18"/>
    </sheetView>
  </sheetViews>
  <sheetFormatPr defaultColWidth="8.83333333333333" defaultRowHeight="13.5"/>
  <cols>
    <col min="1" max="1" width="9.08333333333333" style="48" customWidth="1"/>
    <col min="2" max="2" width="25.25" style="48" customWidth="1"/>
    <col min="3" max="3" width="12.75" style="49" customWidth="1"/>
    <col min="4" max="4" width="12.5" style="49" customWidth="1"/>
    <col min="5" max="13" width="12.75" style="49" customWidth="1"/>
    <col min="14" max="14" width="11.0833333333333" style="49" customWidth="1"/>
    <col min="15" max="15" width="12.8333333333333" style="49" customWidth="1"/>
    <col min="16" max="16" width="12.8333333333333" style="50" customWidth="1"/>
    <col min="17" max="17" width="14.8333333333333" style="49" customWidth="1"/>
    <col min="18" max="18" width="12.8333333333333" style="49" customWidth="1"/>
    <col min="19" max="16384" width="8.83333333333333" style="49"/>
  </cols>
  <sheetData>
    <row r="1" ht="24" customHeight="1" spans="1:17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ht="24" customHeight="1" spans="1:16">
      <c r="A2" s="52" t="s">
        <v>1</v>
      </c>
      <c r="B2" s="53"/>
      <c r="C2" s="54"/>
      <c r="D2" s="55"/>
      <c r="E2" s="56"/>
      <c r="F2" s="57" t="s">
        <v>2</v>
      </c>
      <c r="G2" s="58"/>
      <c r="H2" s="54"/>
      <c r="I2" s="56"/>
      <c r="J2" s="57" t="s">
        <v>3</v>
      </c>
      <c r="K2" s="85"/>
      <c r="L2" s="85"/>
      <c r="M2" s="85"/>
      <c r="N2" s="85"/>
      <c r="O2" s="85"/>
      <c r="P2" s="85"/>
    </row>
    <row r="3" ht="40.5" spans="1:17">
      <c r="A3" s="59" t="s">
        <v>4</v>
      </c>
      <c r="B3" s="59"/>
      <c r="C3" s="60" t="s">
        <v>5</v>
      </c>
      <c r="D3" s="61" t="s">
        <v>6</v>
      </c>
      <c r="E3" s="61" t="s">
        <v>7</v>
      </c>
      <c r="F3" s="62" t="s">
        <v>8</v>
      </c>
      <c r="G3" s="63" t="s">
        <v>9</v>
      </c>
      <c r="H3" s="60" t="s">
        <v>10</v>
      </c>
      <c r="I3" s="63" t="s">
        <v>11</v>
      </c>
      <c r="J3" s="61" t="s">
        <v>12</v>
      </c>
      <c r="K3" s="63" t="s">
        <v>13</v>
      </c>
      <c r="L3" s="61" t="s">
        <v>14</v>
      </c>
      <c r="M3" s="63" t="s">
        <v>15</v>
      </c>
      <c r="N3" s="63" t="s">
        <v>16</v>
      </c>
      <c r="O3" s="63" t="s">
        <v>17</v>
      </c>
      <c r="P3" s="63" t="s">
        <v>18</v>
      </c>
      <c r="Q3" s="63" t="s">
        <v>19</v>
      </c>
    </row>
    <row r="4" spans="1:17">
      <c r="A4" s="64" t="s">
        <v>20</v>
      </c>
      <c r="B4" s="64" t="s">
        <v>21</v>
      </c>
      <c r="C4" s="65">
        <v>38</v>
      </c>
      <c r="D4" s="66">
        <v>98159.44</v>
      </c>
      <c r="E4" s="65">
        <v>96421.94</v>
      </c>
      <c r="F4" s="65">
        <v>38</v>
      </c>
      <c r="G4" s="66">
        <v>100</v>
      </c>
      <c r="H4" s="65">
        <v>38</v>
      </c>
      <c r="I4" s="66">
        <v>100</v>
      </c>
      <c r="J4" s="66">
        <v>1737.5</v>
      </c>
      <c r="K4" s="66">
        <v>1.77</v>
      </c>
      <c r="L4" s="86"/>
      <c r="M4" s="86"/>
      <c r="N4" s="66">
        <v>59.38</v>
      </c>
      <c r="O4" s="87">
        <v>91.01</v>
      </c>
      <c r="P4" s="65">
        <v>0</v>
      </c>
      <c r="Q4" s="66">
        <v>0</v>
      </c>
    </row>
    <row r="5" spans="1:17">
      <c r="A5" s="64"/>
      <c r="B5" s="67" t="s">
        <v>22</v>
      </c>
      <c r="C5" s="68">
        <v>11</v>
      </c>
      <c r="D5" s="69">
        <v>30452.59</v>
      </c>
      <c r="E5" s="69">
        <v>29771.49</v>
      </c>
      <c r="F5" s="68">
        <v>11</v>
      </c>
      <c r="G5" s="66">
        <v>100</v>
      </c>
      <c r="H5" s="70">
        <v>11</v>
      </c>
      <c r="I5" s="66">
        <v>100</v>
      </c>
      <c r="J5" s="66">
        <v>681.1</v>
      </c>
      <c r="K5" s="66">
        <v>2.24</v>
      </c>
      <c r="L5" s="86"/>
      <c r="M5" s="86"/>
      <c r="N5" s="66">
        <v>28.95</v>
      </c>
      <c r="O5" s="88">
        <v>30.88</v>
      </c>
      <c r="P5" s="89"/>
      <c r="Q5" s="78"/>
    </row>
    <row r="6" spans="1:17">
      <c r="A6" s="64"/>
      <c r="B6" s="67" t="s">
        <v>23</v>
      </c>
      <c r="C6" s="68">
        <v>18</v>
      </c>
      <c r="D6" s="69">
        <v>39726.32</v>
      </c>
      <c r="E6" s="69">
        <v>39290.75</v>
      </c>
      <c r="F6" s="68">
        <v>18</v>
      </c>
      <c r="G6" s="66">
        <v>100</v>
      </c>
      <c r="H6" s="70">
        <v>18</v>
      </c>
      <c r="I6" s="66">
        <v>100</v>
      </c>
      <c r="J6" s="66">
        <v>435.57</v>
      </c>
      <c r="K6" s="66">
        <v>1.1</v>
      </c>
      <c r="L6" s="86"/>
      <c r="M6" s="86"/>
      <c r="N6" s="66">
        <v>47.37</v>
      </c>
      <c r="O6" s="88">
        <v>40.75</v>
      </c>
      <c r="P6" s="89"/>
      <c r="Q6" s="78"/>
    </row>
    <row r="7" spans="1:17">
      <c r="A7" s="64"/>
      <c r="B7" s="67" t="s">
        <v>24</v>
      </c>
      <c r="C7" s="68">
        <v>1</v>
      </c>
      <c r="D7" s="69">
        <v>704.67</v>
      </c>
      <c r="E7" s="69">
        <v>683.06</v>
      </c>
      <c r="F7" s="68">
        <v>1</v>
      </c>
      <c r="G7" s="66">
        <v>100</v>
      </c>
      <c r="H7" s="70">
        <v>1</v>
      </c>
      <c r="I7" s="66">
        <v>100</v>
      </c>
      <c r="J7" s="66">
        <v>21.61</v>
      </c>
      <c r="K7" s="66">
        <v>3.07</v>
      </c>
      <c r="L7" s="86"/>
      <c r="M7" s="86"/>
      <c r="N7" s="66">
        <v>2.63</v>
      </c>
      <c r="O7" s="88">
        <v>0.71</v>
      </c>
      <c r="P7" s="89"/>
      <c r="Q7" s="78"/>
    </row>
    <row r="8" spans="1:17">
      <c r="A8" s="64"/>
      <c r="B8" s="67" t="s">
        <v>25</v>
      </c>
      <c r="C8" s="68">
        <v>0</v>
      </c>
      <c r="D8" s="69">
        <v>0</v>
      </c>
      <c r="E8" s="69">
        <v>0</v>
      </c>
      <c r="F8" s="68">
        <v>0</v>
      </c>
      <c r="G8" s="66" t="e">
        <v>#DIV/0!</v>
      </c>
      <c r="H8" s="70">
        <v>0</v>
      </c>
      <c r="I8" s="66" t="e">
        <v>#DIV/0!</v>
      </c>
      <c r="J8" s="66">
        <v>0</v>
      </c>
      <c r="K8" s="66" t="e">
        <v>#DIV/0!</v>
      </c>
      <c r="L8" s="86"/>
      <c r="M8" s="86"/>
      <c r="N8" s="66">
        <v>0</v>
      </c>
      <c r="O8" s="88">
        <v>0</v>
      </c>
      <c r="P8" s="89"/>
      <c r="Q8" s="78"/>
    </row>
    <row r="9" spans="1:17">
      <c r="A9" s="64"/>
      <c r="B9" s="67" t="s">
        <v>26</v>
      </c>
      <c r="C9" s="68">
        <v>8</v>
      </c>
      <c r="D9" s="69">
        <v>27275.86</v>
      </c>
      <c r="E9" s="69">
        <v>26676.64</v>
      </c>
      <c r="F9" s="68">
        <v>8</v>
      </c>
      <c r="G9" s="66">
        <v>100</v>
      </c>
      <c r="H9" s="70">
        <v>8</v>
      </c>
      <c r="I9" s="66">
        <v>100</v>
      </c>
      <c r="J9" s="66">
        <v>599.22</v>
      </c>
      <c r="K9" s="66">
        <v>2.2</v>
      </c>
      <c r="L9" s="86"/>
      <c r="M9" s="86"/>
      <c r="N9" s="66">
        <v>21.05</v>
      </c>
      <c r="O9" s="88">
        <v>27.67</v>
      </c>
      <c r="P9" s="89"/>
      <c r="Q9" s="78"/>
    </row>
    <row r="10" spans="1:17">
      <c r="A10" s="64" t="s">
        <v>27</v>
      </c>
      <c r="B10" s="64"/>
      <c r="C10" s="71">
        <v>12</v>
      </c>
      <c r="D10" s="72">
        <v>4857.85</v>
      </c>
      <c r="E10" s="72">
        <v>4547.47</v>
      </c>
      <c r="F10" s="71">
        <v>12</v>
      </c>
      <c r="G10" s="66">
        <v>100</v>
      </c>
      <c r="H10" s="70">
        <v>0</v>
      </c>
      <c r="I10" s="66">
        <v>0</v>
      </c>
      <c r="J10" s="66">
        <v>310.38</v>
      </c>
      <c r="K10" s="66">
        <v>6.39</v>
      </c>
      <c r="L10" s="86"/>
      <c r="M10" s="86"/>
      <c r="N10" s="66">
        <v>18.75</v>
      </c>
      <c r="O10" s="88">
        <v>4.29</v>
      </c>
      <c r="P10" s="89"/>
      <c r="Q10" s="78"/>
    </row>
    <row r="11" ht="14.25" customHeight="1" spans="1:17">
      <c r="A11" s="64" t="s">
        <v>28</v>
      </c>
      <c r="B11" s="64"/>
      <c r="C11" s="68">
        <v>0</v>
      </c>
      <c r="D11" s="69">
        <v>0</v>
      </c>
      <c r="E11" s="69">
        <v>0</v>
      </c>
      <c r="F11" s="68">
        <v>0</v>
      </c>
      <c r="G11" s="66" t="e">
        <v>#DIV/0!</v>
      </c>
      <c r="H11" s="70">
        <v>0</v>
      </c>
      <c r="I11" s="66" t="e">
        <v>#DIV/0!</v>
      </c>
      <c r="J11" s="86"/>
      <c r="K11" s="86"/>
      <c r="L11" s="66">
        <v>0</v>
      </c>
      <c r="M11" s="66" t="e">
        <v>#DIV/0!</v>
      </c>
      <c r="N11" s="66">
        <v>0</v>
      </c>
      <c r="O11" s="88">
        <v>0</v>
      </c>
      <c r="P11" s="89"/>
      <c r="Q11" s="78"/>
    </row>
    <row r="12" ht="14.25" customHeight="1" spans="1:17">
      <c r="A12" s="64" t="s">
        <v>29</v>
      </c>
      <c r="B12" s="64"/>
      <c r="C12" s="68">
        <v>7</v>
      </c>
      <c r="D12" s="69">
        <v>103.54</v>
      </c>
      <c r="E12" s="69">
        <v>366.1</v>
      </c>
      <c r="F12" s="68">
        <v>7</v>
      </c>
      <c r="G12" s="66">
        <v>100</v>
      </c>
      <c r="H12" s="70">
        <v>0</v>
      </c>
      <c r="I12" s="66">
        <v>0</v>
      </c>
      <c r="J12" s="86"/>
      <c r="K12" s="86"/>
      <c r="L12" s="66">
        <v>262.56</v>
      </c>
      <c r="M12" s="66">
        <v>253.58</v>
      </c>
      <c r="N12" s="66">
        <v>10.94</v>
      </c>
      <c r="O12" s="88">
        <v>0.35</v>
      </c>
      <c r="P12" s="89"/>
      <c r="Q12" s="78"/>
    </row>
    <row r="13" ht="14.25" customHeight="1" spans="1:17">
      <c r="A13" s="64" t="s">
        <v>30</v>
      </c>
      <c r="B13" s="64"/>
      <c r="C13" s="68">
        <v>7</v>
      </c>
      <c r="D13" s="69">
        <v>4602.28</v>
      </c>
      <c r="E13" s="69">
        <v>4607.28</v>
      </c>
      <c r="F13" s="68">
        <v>7</v>
      </c>
      <c r="G13" s="66">
        <v>100</v>
      </c>
      <c r="H13" s="70">
        <v>0</v>
      </c>
      <c r="I13" s="66">
        <v>0</v>
      </c>
      <c r="J13" s="86"/>
      <c r="K13" s="86"/>
      <c r="L13" s="66">
        <v>5</v>
      </c>
      <c r="M13" s="66">
        <v>0.11</v>
      </c>
      <c r="N13" s="66">
        <v>10.94</v>
      </c>
      <c r="O13" s="88">
        <v>4.35</v>
      </c>
      <c r="P13" s="89"/>
      <c r="Q13" s="78"/>
    </row>
    <row r="14" spans="1:17">
      <c r="A14" s="64" t="s">
        <v>31</v>
      </c>
      <c r="B14" s="64"/>
      <c r="C14" s="68">
        <v>0</v>
      </c>
      <c r="D14" s="69">
        <v>0</v>
      </c>
      <c r="E14" s="69">
        <v>0</v>
      </c>
      <c r="F14" s="68">
        <v>0</v>
      </c>
      <c r="G14" s="66" t="e">
        <v>#DIV/0!</v>
      </c>
      <c r="H14" s="70">
        <v>0</v>
      </c>
      <c r="I14" s="66" t="e">
        <v>#DIV/0!</v>
      </c>
      <c r="J14" s="66">
        <v>0</v>
      </c>
      <c r="K14" s="66" t="e">
        <v>#DIV/0!</v>
      </c>
      <c r="L14" s="86"/>
      <c r="M14" s="86"/>
      <c r="N14" s="66">
        <v>0</v>
      </c>
      <c r="O14" s="88">
        <v>0</v>
      </c>
      <c r="P14" s="89"/>
      <c r="Q14" s="78"/>
    </row>
    <row r="15" spans="1:17">
      <c r="A15" s="64" t="s">
        <v>32</v>
      </c>
      <c r="B15" s="64"/>
      <c r="C15" s="65">
        <v>64</v>
      </c>
      <c r="D15" s="66">
        <v>107723.12</v>
      </c>
      <c r="E15" s="66">
        <v>105942.8</v>
      </c>
      <c r="F15" s="65">
        <v>64</v>
      </c>
      <c r="G15" s="66">
        <v>100</v>
      </c>
      <c r="H15" s="65">
        <v>38</v>
      </c>
      <c r="I15" s="66">
        <v>59.38</v>
      </c>
      <c r="J15" s="66">
        <v>2047.88</v>
      </c>
      <c r="K15" s="66">
        <v>1.99</v>
      </c>
      <c r="L15" s="66">
        <v>267.56</v>
      </c>
      <c r="M15" s="66">
        <v>5.69</v>
      </c>
      <c r="N15" s="66">
        <v>100</v>
      </c>
      <c r="O15" s="88">
        <v>100</v>
      </c>
      <c r="P15" s="65">
        <v>0</v>
      </c>
      <c r="Q15" s="88">
        <v>0</v>
      </c>
    </row>
    <row r="16" ht="14.25" customHeight="1" spans="1:1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0"/>
      <c r="O16" s="90"/>
    </row>
    <row r="17" ht="14.25" customHeight="1" spans="1:16">
      <c r="A17" s="59" t="s">
        <v>4</v>
      </c>
      <c r="B17" s="59"/>
      <c r="C17" s="75" t="s">
        <v>30</v>
      </c>
      <c r="D17" s="76"/>
      <c r="E17" s="76"/>
      <c r="F17" s="76"/>
      <c r="G17" s="76"/>
      <c r="H17" s="77"/>
      <c r="J17" s="50"/>
      <c r="P17" s="49"/>
    </row>
    <row r="18" ht="43.5" customHeight="1" spans="1:16">
      <c r="A18" s="59"/>
      <c r="B18" s="59"/>
      <c r="C18" s="60" t="s">
        <v>5</v>
      </c>
      <c r="D18" s="60" t="s">
        <v>33</v>
      </c>
      <c r="E18" s="60" t="s">
        <v>7</v>
      </c>
      <c r="F18" s="60" t="s">
        <v>34</v>
      </c>
      <c r="G18" s="60" t="s">
        <v>35</v>
      </c>
      <c r="H18" s="60" t="s">
        <v>36</v>
      </c>
      <c r="J18" s="50"/>
      <c r="P18" s="49"/>
    </row>
    <row r="19" ht="14.25" customHeight="1" spans="1:16">
      <c r="A19" s="64" t="s">
        <v>30</v>
      </c>
      <c r="B19" s="65" t="s">
        <v>37</v>
      </c>
      <c r="C19" s="78">
        <v>4</v>
      </c>
      <c r="D19" s="79"/>
      <c r="E19" s="80">
        <v>1645.8</v>
      </c>
      <c r="F19" s="80">
        <v>40.14</v>
      </c>
      <c r="G19" s="66">
        <v>57.14</v>
      </c>
      <c r="H19" s="66">
        <v>35.72</v>
      </c>
      <c r="J19" s="50"/>
      <c r="P19" s="49"/>
    </row>
    <row r="20" ht="14.25" customHeight="1" spans="1:16">
      <c r="A20" s="64"/>
      <c r="B20" s="65" t="s">
        <v>38</v>
      </c>
      <c r="C20" s="78">
        <v>0</v>
      </c>
      <c r="D20" s="79"/>
      <c r="E20" s="80">
        <v>0</v>
      </c>
      <c r="F20" s="80">
        <v>0</v>
      </c>
      <c r="G20" s="66">
        <v>0</v>
      </c>
      <c r="H20" s="66">
        <v>0</v>
      </c>
      <c r="J20" s="50"/>
      <c r="P20" s="49"/>
    </row>
    <row r="21" ht="14.25" customHeight="1" spans="1:16">
      <c r="A21" s="64"/>
      <c r="B21" s="65" t="s">
        <v>39</v>
      </c>
      <c r="C21" s="78">
        <v>1</v>
      </c>
      <c r="D21" s="79"/>
      <c r="E21" s="80">
        <v>2230</v>
      </c>
      <c r="F21" s="80">
        <v>13.9</v>
      </c>
      <c r="G21" s="66">
        <v>14.29</v>
      </c>
      <c r="H21" s="66">
        <v>48.4</v>
      </c>
      <c r="J21" s="50"/>
      <c r="P21" s="49"/>
    </row>
    <row r="22" ht="14.25" customHeight="1" spans="1:16">
      <c r="A22" s="64"/>
      <c r="B22" s="65" t="s">
        <v>40</v>
      </c>
      <c r="C22" s="78">
        <v>1</v>
      </c>
      <c r="D22" s="79"/>
      <c r="E22" s="80">
        <v>451.48</v>
      </c>
      <c r="F22" s="80">
        <v>7.51</v>
      </c>
      <c r="G22" s="66">
        <v>14.29</v>
      </c>
      <c r="H22" s="66">
        <v>9.8</v>
      </c>
      <c r="J22" s="50"/>
      <c r="P22" s="49"/>
    </row>
    <row r="23" ht="14.25" customHeight="1" spans="1:16">
      <c r="A23" s="64"/>
      <c r="B23" s="65" t="s">
        <v>41</v>
      </c>
      <c r="C23" s="78">
        <v>0</v>
      </c>
      <c r="D23" s="79"/>
      <c r="E23" s="80">
        <v>0</v>
      </c>
      <c r="F23" s="80">
        <v>0</v>
      </c>
      <c r="G23" s="66">
        <v>0</v>
      </c>
      <c r="H23" s="66">
        <v>0</v>
      </c>
      <c r="J23" s="50"/>
      <c r="P23" s="49"/>
    </row>
    <row r="24" ht="14.25" customHeight="1" spans="1:16">
      <c r="A24" s="64"/>
      <c r="B24" s="65" t="s">
        <v>42</v>
      </c>
      <c r="C24" s="78">
        <v>0</v>
      </c>
      <c r="D24" s="79"/>
      <c r="E24" s="80">
        <v>0</v>
      </c>
      <c r="F24" s="80">
        <v>0</v>
      </c>
      <c r="G24" s="66">
        <v>0</v>
      </c>
      <c r="H24" s="66">
        <v>0</v>
      </c>
      <c r="J24" s="50"/>
      <c r="P24" s="49"/>
    </row>
    <row r="25" ht="14.25" customHeight="1" spans="1:16">
      <c r="A25" s="64"/>
      <c r="B25" s="65" t="s">
        <v>43</v>
      </c>
      <c r="C25" s="78">
        <v>0</v>
      </c>
      <c r="D25" s="79"/>
      <c r="E25" s="80">
        <v>0</v>
      </c>
      <c r="F25" s="80">
        <v>0</v>
      </c>
      <c r="G25" s="66">
        <v>0</v>
      </c>
      <c r="H25" s="66">
        <v>0</v>
      </c>
      <c r="J25" s="50"/>
      <c r="P25" s="49"/>
    </row>
    <row r="26" ht="14.25" customHeight="1" spans="1:16">
      <c r="A26" s="64"/>
      <c r="B26" s="65" t="s">
        <v>44</v>
      </c>
      <c r="C26" s="78">
        <v>1</v>
      </c>
      <c r="D26" s="79"/>
      <c r="E26" s="80">
        <v>280</v>
      </c>
      <c r="F26" s="80">
        <v>20.79</v>
      </c>
      <c r="G26" s="66">
        <v>14.29</v>
      </c>
      <c r="H26" s="66">
        <v>6.08</v>
      </c>
      <c r="J26" s="50"/>
      <c r="P26" s="49"/>
    </row>
    <row r="27" ht="14.25" customHeight="1" spans="1:16">
      <c r="A27" s="64" t="s">
        <v>32</v>
      </c>
      <c r="B27" s="64"/>
      <c r="C27" s="64">
        <v>7</v>
      </c>
      <c r="D27" s="81"/>
      <c r="E27" s="82">
        <v>4607.28</v>
      </c>
      <c r="F27" s="82">
        <v>82.34</v>
      </c>
      <c r="G27" s="64">
        <v>100</v>
      </c>
      <c r="H27" s="64">
        <v>100</v>
      </c>
      <c r="J27" s="50"/>
      <c r="P27" s="49"/>
    </row>
    <row r="28" ht="14.25" customHeight="1" spans="1:16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N28" s="90"/>
      <c r="O28" s="90"/>
      <c r="P28" s="91"/>
    </row>
    <row r="29" ht="14.25" customHeight="1" spans="1:1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N29" s="90"/>
      <c r="O29" s="90"/>
    </row>
    <row r="31" ht="14.25" customHeight="1" spans="1:12">
      <c r="A31" s="83" t="s">
        <v>48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N41" s="49" t="s">
        <v>46</v>
      </c>
    </row>
    <row r="42" spans="1:1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1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6" fitToHeight="0" orientation="landscape" horizont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Q47"/>
  <sheetViews>
    <sheetView tabSelected="1" workbookViewId="0">
      <selection activeCell="A30" sqref="A30:L47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0.5" spans="1:17">
      <c r="A2" s="12" t="s">
        <v>4</v>
      </c>
      <c r="B2" s="12"/>
      <c r="C2" s="13" t="s">
        <v>5</v>
      </c>
      <c r="D2" s="14" t="s">
        <v>6</v>
      </c>
      <c r="E2" s="14" t="s">
        <v>7</v>
      </c>
      <c r="F2" s="15" t="s">
        <v>8</v>
      </c>
      <c r="G2" s="16" t="s">
        <v>9</v>
      </c>
      <c r="H2" s="13" t="s">
        <v>10</v>
      </c>
      <c r="I2" s="16" t="s">
        <v>11</v>
      </c>
      <c r="J2" s="14" t="s">
        <v>12</v>
      </c>
      <c r="K2" s="16" t="s">
        <v>13</v>
      </c>
      <c r="L2" s="14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</row>
    <row r="3" s="1" customFormat="1" spans="1:17">
      <c r="A3" s="17" t="s">
        <v>20</v>
      </c>
      <c r="B3" s="17" t="s">
        <v>21</v>
      </c>
      <c r="C3" s="18">
        <f t="shared" ref="C3:F3" si="0">SUM(C4:C8)</f>
        <v>58</v>
      </c>
      <c r="D3" s="19">
        <f t="shared" si="0"/>
        <v>238451.81</v>
      </c>
      <c r="E3" s="18">
        <f t="shared" si="0"/>
        <v>236945.01</v>
      </c>
      <c r="F3" s="18">
        <f t="shared" si="0"/>
        <v>58</v>
      </c>
      <c r="G3" s="19">
        <f t="shared" ref="G3:G14" si="1">F3/C3*100</f>
        <v>100</v>
      </c>
      <c r="H3" s="18">
        <f>SUM(H4:H8)</f>
        <v>58</v>
      </c>
      <c r="I3" s="19">
        <f t="shared" ref="I3:I11" si="2">H3/C3*100</f>
        <v>100</v>
      </c>
      <c r="J3" s="19">
        <f>SUM(J4:J8)</f>
        <v>1506.8</v>
      </c>
      <c r="K3" s="19">
        <f t="shared" ref="K3:K9" si="3">J3/D3*100</f>
        <v>0.63</v>
      </c>
      <c r="L3" s="41"/>
      <c r="M3" s="41"/>
      <c r="N3" s="19">
        <f>C3/C14*100</f>
        <v>74.36</v>
      </c>
      <c r="O3" s="42">
        <f>E3/E14*100</f>
        <v>89.35</v>
      </c>
      <c r="P3" s="18">
        <f>SUM(P4:P8)</f>
        <v>0</v>
      </c>
      <c r="Q3" s="19">
        <f>SUM(Q4:Q8)</f>
        <v>0</v>
      </c>
    </row>
    <row r="4" s="1" customFormat="1" spans="1:17">
      <c r="A4" s="17"/>
      <c r="B4" s="20" t="s">
        <v>22</v>
      </c>
      <c r="C4" s="21">
        <v>15</v>
      </c>
      <c r="D4" s="22">
        <v>65979.39</v>
      </c>
      <c r="E4" s="22">
        <v>65799.42</v>
      </c>
      <c r="F4" s="21">
        <v>15</v>
      </c>
      <c r="G4" s="19">
        <f t="shared" si="1"/>
        <v>100</v>
      </c>
      <c r="H4" s="23">
        <v>15</v>
      </c>
      <c r="I4" s="19">
        <f t="shared" si="2"/>
        <v>100</v>
      </c>
      <c r="J4" s="19">
        <f t="shared" ref="J4:J9" si="4">D4-E4</f>
        <v>179.97</v>
      </c>
      <c r="K4" s="19">
        <f t="shared" si="3"/>
        <v>0.27</v>
      </c>
      <c r="L4" s="41"/>
      <c r="M4" s="41"/>
      <c r="N4" s="19">
        <f>C4/C3*100</f>
        <v>25.86</v>
      </c>
      <c r="O4" s="43">
        <f>E4/E3*100</f>
        <v>27.77</v>
      </c>
      <c r="P4" s="44"/>
      <c r="Q4" s="32"/>
    </row>
    <row r="5" s="1" customFormat="1" spans="1:17">
      <c r="A5" s="17"/>
      <c r="B5" s="20" t="s">
        <v>23</v>
      </c>
      <c r="C5" s="21">
        <v>17</v>
      </c>
      <c r="D5" s="22">
        <v>41152.49</v>
      </c>
      <c r="E5" s="22">
        <v>40280.57</v>
      </c>
      <c r="F5" s="21">
        <v>17</v>
      </c>
      <c r="G5" s="19">
        <f t="shared" si="1"/>
        <v>100</v>
      </c>
      <c r="H5" s="23">
        <v>17</v>
      </c>
      <c r="I5" s="19">
        <f t="shared" si="2"/>
        <v>100</v>
      </c>
      <c r="J5" s="19">
        <f t="shared" si="4"/>
        <v>871.92</v>
      </c>
      <c r="K5" s="19">
        <f t="shared" si="3"/>
        <v>2.12</v>
      </c>
      <c r="L5" s="41"/>
      <c r="M5" s="41"/>
      <c r="N5" s="19">
        <f>C5/C3*100</f>
        <v>29.31</v>
      </c>
      <c r="O5" s="43">
        <f>E5/E3*100</f>
        <v>17</v>
      </c>
      <c r="P5" s="44"/>
      <c r="Q5" s="32"/>
    </row>
    <row r="6" s="1" customFormat="1" spans="1:17">
      <c r="A6" s="17"/>
      <c r="B6" s="20" t="s">
        <v>24</v>
      </c>
      <c r="C6" s="21">
        <v>6</v>
      </c>
      <c r="D6" s="22">
        <v>3968.21</v>
      </c>
      <c r="E6" s="22">
        <v>3784.45</v>
      </c>
      <c r="F6" s="21">
        <v>6</v>
      </c>
      <c r="G6" s="19">
        <f t="shared" si="1"/>
        <v>100</v>
      </c>
      <c r="H6" s="23">
        <v>6</v>
      </c>
      <c r="I6" s="19">
        <f t="shared" si="2"/>
        <v>100</v>
      </c>
      <c r="J6" s="19">
        <f t="shared" si="4"/>
        <v>183.76</v>
      </c>
      <c r="K6" s="19">
        <f t="shared" si="3"/>
        <v>4.63</v>
      </c>
      <c r="L6" s="41"/>
      <c r="M6" s="41"/>
      <c r="N6" s="19">
        <f>C6/C3*100</f>
        <v>10.34</v>
      </c>
      <c r="O6" s="43">
        <f>E6/E3*100</f>
        <v>1.6</v>
      </c>
      <c r="P6" s="44"/>
      <c r="Q6" s="32"/>
    </row>
    <row r="7" s="1" customFormat="1" spans="1:17">
      <c r="A7" s="17"/>
      <c r="B7" s="20" t="s">
        <v>25</v>
      </c>
      <c r="C7" s="21">
        <v>0</v>
      </c>
      <c r="D7" s="22">
        <v>0</v>
      </c>
      <c r="E7" s="22">
        <v>0</v>
      </c>
      <c r="F7" s="21">
        <v>0</v>
      </c>
      <c r="G7" s="19" t="e">
        <f t="shared" si="1"/>
        <v>#DIV/0!</v>
      </c>
      <c r="H7" s="23">
        <v>0</v>
      </c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>
        <f>C7/C3*100</f>
        <v>0</v>
      </c>
      <c r="O7" s="43">
        <f>E7/E3*100</f>
        <v>0</v>
      </c>
      <c r="P7" s="44"/>
      <c r="Q7" s="32"/>
    </row>
    <row r="8" s="1" customFormat="1" spans="1:17">
      <c r="A8" s="17"/>
      <c r="B8" s="20" t="s">
        <v>26</v>
      </c>
      <c r="C8" s="21">
        <v>20</v>
      </c>
      <c r="D8" s="22">
        <v>127351.72</v>
      </c>
      <c r="E8" s="22">
        <v>127080.57</v>
      </c>
      <c r="F8" s="21">
        <v>20</v>
      </c>
      <c r="G8" s="19">
        <f t="shared" si="1"/>
        <v>100</v>
      </c>
      <c r="H8" s="23">
        <v>20</v>
      </c>
      <c r="I8" s="19">
        <f t="shared" si="2"/>
        <v>100</v>
      </c>
      <c r="J8" s="19">
        <f t="shared" si="4"/>
        <v>271.15</v>
      </c>
      <c r="K8" s="19">
        <f t="shared" si="3"/>
        <v>0.21</v>
      </c>
      <c r="L8" s="41"/>
      <c r="M8" s="41"/>
      <c r="N8" s="19">
        <f>C8/C3*100</f>
        <v>34.48</v>
      </c>
      <c r="O8" s="43">
        <f>E8/E3*100</f>
        <v>53.63</v>
      </c>
      <c r="P8" s="44"/>
      <c r="Q8" s="32"/>
    </row>
    <row r="9" s="1" customFormat="1" spans="1:17">
      <c r="A9" s="17" t="s">
        <v>27</v>
      </c>
      <c r="B9" s="17"/>
      <c r="C9" s="24">
        <v>6</v>
      </c>
      <c r="D9" s="25">
        <v>533.39</v>
      </c>
      <c r="E9" s="25">
        <v>454.43</v>
      </c>
      <c r="F9" s="24">
        <v>6</v>
      </c>
      <c r="G9" s="19">
        <f t="shared" si="1"/>
        <v>100</v>
      </c>
      <c r="H9" s="23">
        <v>0</v>
      </c>
      <c r="I9" s="19">
        <f t="shared" si="2"/>
        <v>0</v>
      </c>
      <c r="J9" s="19">
        <f t="shared" si="4"/>
        <v>78.96</v>
      </c>
      <c r="K9" s="19">
        <f t="shared" si="3"/>
        <v>14.8</v>
      </c>
      <c r="L9" s="41"/>
      <c r="M9" s="41"/>
      <c r="N9" s="19">
        <f>C9/C14*100</f>
        <v>7.69</v>
      </c>
      <c r="O9" s="43">
        <f>E9/E14*100</f>
        <v>0.17</v>
      </c>
      <c r="P9" s="44"/>
      <c r="Q9" s="32"/>
    </row>
    <row r="10" s="1" customFormat="1" ht="14.25" customHeight="1" spans="1:17">
      <c r="A10" s="17" t="s">
        <v>28</v>
      </c>
      <c r="B10" s="17"/>
      <c r="C10" s="21">
        <v>0</v>
      </c>
      <c r="D10" s="22">
        <v>0</v>
      </c>
      <c r="E10" s="22">
        <v>0</v>
      </c>
      <c r="F10" s="21">
        <v>0</v>
      </c>
      <c r="G10" s="19" t="e">
        <f t="shared" si="1"/>
        <v>#DIV/0!</v>
      </c>
      <c r="H10" s="23">
        <v>0</v>
      </c>
      <c r="I10" s="19" t="e">
        <f t="shared" si="2"/>
        <v>#DIV/0!</v>
      </c>
      <c r="J10" s="41"/>
      <c r="K10" s="41"/>
      <c r="L10" s="19">
        <f t="shared" ref="L10:L12" si="5">E10-D10</f>
        <v>0</v>
      </c>
      <c r="M10" s="19" t="e">
        <f t="shared" ref="M10:M12" si="6">L10/D10*100</f>
        <v>#DIV/0!</v>
      </c>
      <c r="N10" s="19">
        <f>C10/C14*100</f>
        <v>0</v>
      </c>
      <c r="O10" s="43">
        <f>E10/E14*100</f>
        <v>0</v>
      </c>
      <c r="P10" s="44"/>
      <c r="Q10" s="32"/>
    </row>
    <row r="11" s="1" customFormat="1" ht="14.25" customHeight="1" spans="1:17">
      <c r="A11" s="17" t="s">
        <v>29</v>
      </c>
      <c r="B11" s="17"/>
      <c r="C11" s="21">
        <v>9</v>
      </c>
      <c r="D11" s="22">
        <v>4293.42</v>
      </c>
      <c r="E11" s="22">
        <v>4298.42</v>
      </c>
      <c r="F11" s="21">
        <v>9</v>
      </c>
      <c r="G11" s="19">
        <f t="shared" si="1"/>
        <v>100</v>
      </c>
      <c r="H11" s="23">
        <v>0</v>
      </c>
      <c r="I11" s="19">
        <f t="shared" si="2"/>
        <v>0</v>
      </c>
      <c r="J11" s="41"/>
      <c r="K11" s="41"/>
      <c r="L11" s="19">
        <f t="shared" si="5"/>
        <v>5</v>
      </c>
      <c r="M11" s="19">
        <f t="shared" si="6"/>
        <v>0.12</v>
      </c>
      <c r="N11" s="19">
        <f>C11/C14*100</f>
        <v>11.54</v>
      </c>
      <c r="O11" s="43">
        <f>E11/E14*100</f>
        <v>1.62</v>
      </c>
      <c r="P11" s="44"/>
      <c r="Q11" s="32"/>
    </row>
    <row r="12" s="1" customFormat="1" ht="14.25" customHeight="1" spans="1:17">
      <c r="A12" s="17" t="s">
        <v>30</v>
      </c>
      <c r="B12" s="17"/>
      <c r="C12" s="21">
        <v>5</v>
      </c>
      <c r="D12" s="22">
        <v>23483.52</v>
      </c>
      <c r="E12" s="22">
        <v>23483.52</v>
      </c>
      <c r="F12" s="21">
        <v>5</v>
      </c>
      <c r="G12" s="19">
        <f t="shared" si="1"/>
        <v>100</v>
      </c>
      <c r="H12" s="23">
        <v>0</v>
      </c>
      <c r="I12" s="45">
        <v>0</v>
      </c>
      <c r="J12" s="41"/>
      <c r="K12" s="41"/>
      <c r="L12" s="19">
        <f t="shared" si="5"/>
        <v>0</v>
      </c>
      <c r="M12" s="19">
        <f t="shared" si="6"/>
        <v>0</v>
      </c>
      <c r="N12" s="19">
        <f>C12/C14*100</f>
        <v>6.41</v>
      </c>
      <c r="O12" s="43">
        <f>E12/E14*100</f>
        <v>8.86</v>
      </c>
      <c r="P12" s="44"/>
      <c r="Q12" s="32"/>
    </row>
    <row r="13" s="1" customFormat="1" spans="1:17">
      <c r="A13" s="17" t="s">
        <v>31</v>
      </c>
      <c r="B13" s="17"/>
      <c r="C13" s="21">
        <v>0</v>
      </c>
      <c r="D13" s="22">
        <v>0</v>
      </c>
      <c r="E13" s="22">
        <v>0</v>
      </c>
      <c r="F13" s="21">
        <v>0</v>
      </c>
      <c r="G13" s="19" t="e">
        <f t="shared" si="1"/>
        <v>#DIV/0!</v>
      </c>
      <c r="H13" s="23">
        <v>0</v>
      </c>
      <c r="I13" s="19" t="e">
        <f>H13/C13*100</f>
        <v>#DIV/0!</v>
      </c>
      <c r="J13" s="19">
        <f>D13-E13</f>
        <v>0</v>
      </c>
      <c r="K13" s="19" t="e">
        <f>J13/D13*100</f>
        <v>#DIV/0!</v>
      </c>
      <c r="L13" s="41"/>
      <c r="M13" s="41"/>
      <c r="N13" s="19">
        <f>C13/C14*100</f>
        <v>0</v>
      </c>
      <c r="O13" s="43">
        <f>E13/E14*100</f>
        <v>0</v>
      </c>
      <c r="P13" s="44"/>
      <c r="Q13" s="32"/>
    </row>
    <row r="14" s="1" customFormat="1" spans="1:17">
      <c r="A14" s="17" t="s">
        <v>32</v>
      </c>
      <c r="B14" s="17"/>
      <c r="C14" s="18">
        <f t="shared" ref="C14:F14" si="7">SUM(C3,C9:C13)</f>
        <v>78</v>
      </c>
      <c r="D14" s="19">
        <f t="shared" si="7"/>
        <v>266762.14</v>
      </c>
      <c r="E14" s="19">
        <f t="shared" si="7"/>
        <v>265181.38</v>
      </c>
      <c r="F14" s="18">
        <f t="shared" si="7"/>
        <v>78</v>
      </c>
      <c r="G14" s="19">
        <f t="shared" si="1"/>
        <v>100</v>
      </c>
      <c r="H14" s="18">
        <f>SUM(H3,H9:H13)</f>
        <v>58</v>
      </c>
      <c r="I14" s="19">
        <f>H14/C14*100</f>
        <v>74.36</v>
      </c>
      <c r="J14" s="19">
        <f>SUM(J3,J9,J13:J13)</f>
        <v>1585.76</v>
      </c>
      <c r="K14" s="19">
        <f>J14/SUM(D3,D9,D13)*100</f>
        <v>0.66</v>
      </c>
      <c r="L14" s="19">
        <f>SUM(L10:L12)</f>
        <v>5</v>
      </c>
      <c r="M14" s="19">
        <f>L14/SUM(D10,D11,D12)*100</f>
        <v>0.02</v>
      </c>
      <c r="N14" s="19">
        <f t="shared" ref="N14:Q14" si="8">SUM(N3,N9,N10,N11,N12,N13)</f>
        <v>100</v>
      </c>
      <c r="O14" s="43">
        <f t="shared" si="8"/>
        <v>100</v>
      </c>
      <c r="P14" s="18">
        <f t="shared" si="8"/>
        <v>0</v>
      </c>
      <c r="Q14" s="43">
        <f t="shared" si="8"/>
        <v>0</v>
      </c>
    </row>
    <row r="15" s="1" customFormat="1" ht="14.25" customHeight="1" spans="1:16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N15" s="46"/>
      <c r="O15" s="46"/>
      <c r="P15" s="3"/>
    </row>
    <row r="16" s="1" customFormat="1" ht="14.25" customHeight="1" spans="1:10">
      <c r="A16" s="12" t="s">
        <v>4</v>
      </c>
      <c r="B16" s="12"/>
      <c r="C16" s="28" t="s">
        <v>30</v>
      </c>
      <c r="D16" s="29"/>
      <c r="E16" s="29"/>
      <c r="F16" s="29"/>
      <c r="G16" s="29"/>
      <c r="H16" s="30"/>
      <c r="J16" s="3"/>
    </row>
    <row r="17" s="1" customFormat="1" ht="43.5" customHeight="1" spans="1:10">
      <c r="A17" s="12"/>
      <c r="B17" s="12"/>
      <c r="C17" s="13" t="s">
        <v>5</v>
      </c>
      <c r="D17" s="13" t="s">
        <v>33</v>
      </c>
      <c r="E17" s="13" t="s">
        <v>7</v>
      </c>
      <c r="F17" s="13" t="s">
        <v>34</v>
      </c>
      <c r="G17" s="13" t="s">
        <v>35</v>
      </c>
      <c r="H17" s="13" t="s">
        <v>36</v>
      </c>
      <c r="J17" s="3"/>
    </row>
    <row r="18" s="1" customFormat="1" ht="14.25" customHeight="1" spans="1:10">
      <c r="A18" s="17" t="s">
        <v>30</v>
      </c>
      <c r="B18" s="31" t="s">
        <v>37</v>
      </c>
      <c r="C18" s="32">
        <v>0</v>
      </c>
      <c r="D18" s="33"/>
      <c r="E18" s="34">
        <v>0</v>
      </c>
      <c r="F18" s="34">
        <v>0</v>
      </c>
      <c r="G18" s="19">
        <f t="shared" ref="G18:G26" si="9">C18/$C$26*100</f>
        <v>0</v>
      </c>
      <c r="H18" s="19">
        <f t="shared" ref="H18:H25" si="10">E18/$E$26*100</f>
        <v>0</v>
      </c>
      <c r="J18" s="3"/>
    </row>
    <row r="19" s="1" customFormat="1" ht="14.25" customHeight="1" spans="1:10">
      <c r="A19" s="17"/>
      <c r="B19" s="31" t="s">
        <v>38</v>
      </c>
      <c r="C19" s="32">
        <v>2</v>
      </c>
      <c r="D19" s="33"/>
      <c r="E19" s="34">
        <v>9073.14</v>
      </c>
      <c r="F19" s="34">
        <v>137.58</v>
      </c>
      <c r="G19" s="19">
        <f t="shared" si="9"/>
        <v>40</v>
      </c>
      <c r="H19" s="19">
        <f t="shared" si="10"/>
        <v>38.64</v>
      </c>
      <c r="J19" s="3"/>
    </row>
    <row r="20" s="1" customFormat="1" ht="14.25" customHeight="1" spans="1:10">
      <c r="A20" s="17"/>
      <c r="B20" s="31" t="s">
        <v>39</v>
      </c>
      <c r="C20" s="32">
        <v>3</v>
      </c>
      <c r="D20" s="33"/>
      <c r="E20" s="34">
        <v>14410.38</v>
      </c>
      <c r="F20" s="34">
        <v>159.35</v>
      </c>
      <c r="G20" s="19">
        <f t="shared" si="9"/>
        <v>60</v>
      </c>
      <c r="H20" s="19">
        <f t="shared" si="10"/>
        <v>61.36</v>
      </c>
      <c r="J20" s="3"/>
    </row>
    <row r="21" s="1" customFormat="1" ht="14.25" customHeight="1" spans="1:10">
      <c r="A21" s="17"/>
      <c r="B21" s="31" t="s">
        <v>40</v>
      </c>
      <c r="C21" s="32">
        <v>0</v>
      </c>
      <c r="D21" s="33"/>
      <c r="E21" s="34">
        <v>0</v>
      </c>
      <c r="F21" s="34">
        <v>0</v>
      </c>
      <c r="G21" s="19">
        <f t="shared" si="9"/>
        <v>0</v>
      </c>
      <c r="H21" s="19">
        <f t="shared" si="10"/>
        <v>0</v>
      </c>
      <c r="J21" s="3"/>
    </row>
    <row r="22" s="1" customFormat="1" ht="14.25" customHeight="1" spans="1:10">
      <c r="A22" s="17"/>
      <c r="B22" s="31" t="s">
        <v>41</v>
      </c>
      <c r="C22" s="32">
        <v>0</v>
      </c>
      <c r="D22" s="33"/>
      <c r="E22" s="34">
        <v>0</v>
      </c>
      <c r="F22" s="34">
        <v>0</v>
      </c>
      <c r="G22" s="19">
        <f t="shared" si="9"/>
        <v>0</v>
      </c>
      <c r="H22" s="19">
        <f t="shared" si="10"/>
        <v>0</v>
      </c>
      <c r="J22" s="3"/>
    </row>
    <row r="23" s="1" customFormat="1" ht="14.25" customHeight="1" spans="1:10">
      <c r="A23" s="17"/>
      <c r="B23" s="31" t="s">
        <v>42</v>
      </c>
      <c r="C23" s="32">
        <v>0</v>
      </c>
      <c r="D23" s="33"/>
      <c r="E23" s="34">
        <v>0</v>
      </c>
      <c r="F23" s="34">
        <v>0</v>
      </c>
      <c r="G23" s="19">
        <f t="shared" si="9"/>
        <v>0</v>
      </c>
      <c r="H23" s="19">
        <f t="shared" si="10"/>
        <v>0</v>
      </c>
      <c r="J23" s="3"/>
    </row>
    <row r="24" s="1" customFormat="1" ht="14.25" customHeight="1" spans="1:10">
      <c r="A24" s="17"/>
      <c r="B24" s="31" t="s">
        <v>43</v>
      </c>
      <c r="C24" s="32">
        <v>0</v>
      </c>
      <c r="D24" s="33"/>
      <c r="E24" s="34">
        <v>0</v>
      </c>
      <c r="F24" s="34">
        <v>0</v>
      </c>
      <c r="G24" s="19">
        <f t="shared" si="9"/>
        <v>0</v>
      </c>
      <c r="H24" s="19">
        <f t="shared" si="10"/>
        <v>0</v>
      </c>
      <c r="J24" s="3"/>
    </row>
    <row r="25" s="1" customFormat="1" ht="14.25" customHeight="1" spans="1:10">
      <c r="A25" s="17"/>
      <c r="B25" s="31" t="s">
        <v>44</v>
      </c>
      <c r="C25" s="32">
        <v>0</v>
      </c>
      <c r="D25" s="33"/>
      <c r="E25" s="34">
        <v>0</v>
      </c>
      <c r="F25" s="34">
        <v>0</v>
      </c>
      <c r="G25" s="19">
        <f t="shared" si="9"/>
        <v>0</v>
      </c>
      <c r="H25" s="19">
        <f t="shared" si="10"/>
        <v>0</v>
      </c>
      <c r="J25" s="3"/>
    </row>
    <row r="26" s="1" customFormat="1" ht="14.25" customHeight="1" spans="1:10">
      <c r="A26" s="17" t="s">
        <v>32</v>
      </c>
      <c r="B26" s="17"/>
      <c r="C26" s="35">
        <f t="shared" ref="C26:F26" si="11">SUM(C18:C25)</f>
        <v>5</v>
      </c>
      <c r="D26" s="36"/>
      <c r="E26" s="37">
        <f t="shared" si="11"/>
        <v>23483.52</v>
      </c>
      <c r="F26" s="37">
        <f t="shared" si="11"/>
        <v>296.93</v>
      </c>
      <c r="G26" s="35">
        <f t="shared" si="9"/>
        <v>100</v>
      </c>
      <c r="H26" s="35">
        <f>SUM(H18:H25)</f>
        <v>100</v>
      </c>
      <c r="J26" s="3"/>
    </row>
    <row r="27" s="1" customFormat="1" ht="14.25" customHeight="1" spans="1:16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N27" s="46"/>
      <c r="O27" s="46"/>
      <c r="P27" s="47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3"/>
    </row>
    <row r="29" s="1" customFormat="1" spans="1:16">
      <c r="A29" s="2"/>
      <c r="B29" s="2"/>
      <c r="P29" s="3"/>
    </row>
    <row r="30" s="1" customFormat="1" ht="14.25" customHeight="1" spans="1:16">
      <c r="A30" s="38" t="s">
        <v>51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P30" s="3"/>
    </row>
    <row r="31" s="1" customFormat="1" spans="1:16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N40" s="1" t="s">
        <v>46</v>
      </c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</sheetData>
  <protectedRanges>
    <protectedRange sqref="C4:F13" name="区域1"/>
  </protectedRanges>
  <mergeCells count="14">
    <mergeCell ref="A1:Q1"/>
    <mergeCell ref="A2:B2"/>
    <mergeCell ref="A9:B9"/>
    <mergeCell ref="A10:B10"/>
    <mergeCell ref="A11:B11"/>
    <mergeCell ref="A12:B12"/>
    <mergeCell ref="A13:B13"/>
    <mergeCell ref="A14:B14"/>
    <mergeCell ref="C16:H16"/>
    <mergeCell ref="A26:B26"/>
    <mergeCell ref="A3:A8"/>
    <mergeCell ref="A18:A25"/>
    <mergeCell ref="A16:B17"/>
    <mergeCell ref="A30:L47"/>
  </mergeCells>
  <pageMargins left="0.7" right="0.7" top="0.75" bottom="0.75" header="0.3" footer="0.3"/>
  <pageSetup paperSize="9" scale="67" fitToHeight="0" orientation="landscape" horizont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Q48"/>
  <sheetViews>
    <sheetView workbookViewId="0">
      <selection activeCell="A1" sqref="$A1:$XFD1048576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4" orientation="landscape" horizont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Q48"/>
  <sheetViews>
    <sheetView workbookViewId="0">
      <selection activeCell="A31" sqref="A31:L48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53" orientation="landscape" horizont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Q48"/>
  <sheetViews>
    <sheetView workbookViewId="0">
      <selection activeCell="A1" sqref="$A1:$XFD1048576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67" fitToHeight="0" orientation="landscape" horizont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Q48"/>
  <sheetViews>
    <sheetView workbookViewId="0">
      <selection activeCell="A1" sqref="$A1:$XFD1048576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67" fitToHeight="0" orientation="landscape" horizont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Q48"/>
  <sheetViews>
    <sheetView workbookViewId="0">
      <selection activeCell="A1" sqref="$A1:$XFD1048576"/>
    </sheetView>
  </sheetViews>
  <sheetFormatPr defaultColWidth="8.83333333333333" defaultRowHeight="13.5"/>
  <cols>
    <col min="1" max="1" width="9.08333333333333" style="2" customWidth="1"/>
    <col min="2" max="2" width="25.25" style="2" customWidth="1"/>
    <col min="3" max="3" width="12.75" style="1" customWidth="1"/>
    <col min="4" max="4" width="12.5" style="1" customWidth="1"/>
    <col min="5" max="13" width="12.75" style="1" customWidth="1"/>
    <col min="14" max="14" width="11.0833333333333" style="1" customWidth="1"/>
    <col min="15" max="15" width="12.8333333333333" style="1" customWidth="1"/>
    <col min="16" max="16" width="12.8333333333333" style="3" customWidth="1"/>
    <col min="17" max="17" width="14.8333333333333" style="1" customWidth="1"/>
    <col min="18" max="18" width="12.8333333333333" style="1" customWidth="1"/>
    <col min="19" max="16384" width="8.83333333333333" style="1"/>
  </cols>
  <sheetData>
    <row r="1" s="1" customFormat="1" ht="24" customHeight="1" spans="1:17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6">
      <c r="A2" s="5" t="s">
        <v>1</v>
      </c>
      <c r="B2" s="6"/>
      <c r="C2" s="7"/>
      <c r="D2" s="8"/>
      <c r="E2" s="9"/>
      <c r="F2" s="10" t="s">
        <v>2</v>
      </c>
      <c r="G2" s="11"/>
      <c r="H2" s="7"/>
      <c r="I2" s="9"/>
      <c r="J2" s="10" t="s">
        <v>3</v>
      </c>
      <c r="K2" s="40"/>
      <c r="L2" s="40"/>
      <c r="M2" s="40"/>
      <c r="N2" s="40"/>
      <c r="O2" s="40"/>
      <c r="P2" s="40"/>
    </row>
    <row r="3" s="1" customFormat="1" ht="40.5" spans="1:17">
      <c r="A3" s="12" t="s">
        <v>4</v>
      </c>
      <c r="B3" s="12"/>
      <c r="C3" s="13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13" t="s">
        <v>10</v>
      </c>
      <c r="I3" s="16" t="s">
        <v>11</v>
      </c>
      <c r="J3" s="14" t="s">
        <v>12</v>
      </c>
      <c r="K3" s="16" t="s">
        <v>13</v>
      </c>
      <c r="L3" s="14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</row>
    <row r="4" s="1" customFormat="1" spans="1:17">
      <c r="A4" s="17" t="s">
        <v>20</v>
      </c>
      <c r="B4" s="17" t="s">
        <v>21</v>
      </c>
      <c r="C4" s="18">
        <f t="shared" ref="C4:F4" si="0">SUM(C5:C9)</f>
        <v>0</v>
      </c>
      <c r="D4" s="19">
        <f t="shared" si="0"/>
        <v>0</v>
      </c>
      <c r="E4" s="18">
        <f t="shared" si="0"/>
        <v>0</v>
      </c>
      <c r="F4" s="18">
        <f t="shared" si="0"/>
        <v>0</v>
      </c>
      <c r="G4" s="19" t="e">
        <f t="shared" ref="G4:G15" si="1">F4/C4*100</f>
        <v>#DIV/0!</v>
      </c>
      <c r="H4" s="18">
        <f>SUM(H5:H9)</f>
        <v>0</v>
      </c>
      <c r="I4" s="19" t="e">
        <f t="shared" ref="I4:I12" si="2">H4/C4*100</f>
        <v>#DIV/0!</v>
      </c>
      <c r="J4" s="19">
        <f>SUM(J5:J9)</f>
        <v>0</v>
      </c>
      <c r="K4" s="19" t="e">
        <f t="shared" ref="K4:K10" si="3">J4/D4*100</f>
        <v>#DIV/0!</v>
      </c>
      <c r="L4" s="41"/>
      <c r="M4" s="41"/>
      <c r="N4" s="19" t="e">
        <f>C4/C15*100</f>
        <v>#DIV/0!</v>
      </c>
      <c r="O4" s="42" t="e">
        <f>E4/E15*100</f>
        <v>#DIV/0!</v>
      </c>
      <c r="P4" s="18">
        <f>SUM(P5:P9)</f>
        <v>0</v>
      </c>
      <c r="Q4" s="19">
        <f>SUM(Q5:Q9)</f>
        <v>0</v>
      </c>
    </row>
    <row r="5" s="1" customFormat="1" spans="1:17">
      <c r="A5" s="17"/>
      <c r="B5" s="20" t="s">
        <v>22</v>
      </c>
      <c r="C5" s="21"/>
      <c r="D5" s="22"/>
      <c r="E5" s="22"/>
      <c r="F5" s="21"/>
      <c r="G5" s="19" t="e">
        <f t="shared" si="1"/>
        <v>#DIV/0!</v>
      </c>
      <c r="H5" s="23"/>
      <c r="I5" s="19" t="e">
        <f t="shared" si="2"/>
        <v>#DIV/0!</v>
      </c>
      <c r="J5" s="19">
        <f t="shared" ref="J5:J10" si="4">D5-E5</f>
        <v>0</v>
      </c>
      <c r="K5" s="19" t="e">
        <f t="shared" si="3"/>
        <v>#DIV/0!</v>
      </c>
      <c r="L5" s="41"/>
      <c r="M5" s="41"/>
      <c r="N5" s="19" t="e">
        <f>C5/C4*100</f>
        <v>#DIV/0!</v>
      </c>
      <c r="O5" s="43" t="e">
        <f>E5/E4*100</f>
        <v>#DIV/0!</v>
      </c>
      <c r="P5" s="44"/>
      <c r="Q5" s="32"/>
    </row>
    <row r="6" s="1" customFormat="1" spans="1:17">
      <c r="A6" s="17"/>
      <c r="B6" s="20" t="s">
        <v>23</v>
      </c>
      <c r="C6" s="21"/>
      <c r="D6" s="22"/>
      <c r="E6" s="22"/>
      <c r="F6" s="21"/>
      <c r="G6" s="19" t="e">
        <f t="shared" si="1"/>
        <v>#DIV/0!</v>
      </c>
      <c r="H6" s="23"/>
      <c r="I6" s="19" t="e">
        <f t="shared" si="2"/>
        <v>#DIV/0!</v>
      </c>
      <c r="J6" s="19">
        <f t="shared" si="4"/>
        <v>0</v>
      </c>
      <c r="K6" s="19" t="e">
        <f t="shared" si="3"/>
        <v>#DIV/0!</v>
      </c>
      <c r="L6" s="41"/>
      <c r="M6" s="41"/>
      <c r="N6" s="19" t="e">
        <f>C6/C4*100</f>
        <v>#DIV/0!</v>
      </c>
      <c r="O6" s="43" t="e">
        <f>E6/E4*100</f>
        <v>#DIV/0!</v>
      </c>
      <c r="P6" s="44"/>
      <c r="Q6" s="32"/>
    </row>
    <row r="7" s="1" customFormat="1" spans="1:17">
      <c r="A7" s="17"/>
      <c r="B7" s="20" t="s">
        <v>24</v>
      </c>
      <c r="C7" s="21"/>
      <c r="D7" s="22"/>
      <c r="E7" s="22"/>
      <c r="F7" s="21"/>
      <c r="G7" s="19" t="e">
        <f t="shared" si="1"/>
        <v>#DIV/0!</v>
      </c>
      <c r="H7" s="23"/>
      <c r="I7" s="19" t="e">
        <f t="shared" si="2"/>
        <v>#DIV/0!</v>
      </c>
      <c r="J7" s="19">
        <f t="shared" si="4"/>
        <v>0</v>
      </c>
      <c r="K7" s="19" t="e">
        <f t="shared" si="3"/>
        <v>#DIV/0!</v>
      </c>
      <c r="L7" s="41"/>
      <c r="M7" s="41"/>
      <c r="N7" s="19" t="e">
        <f>C7/C4*100</f>
        <v>#DIV/0!</v>
      </c>
      <c r="O7" s="43" t="e">
        <f>E7/E4*100</f>
        <v>#DIV/0!</v>
      </c>
      <c r="P7" s="44"/>
      <c r="Q7" s="32"/>
    </row>
    <row r="8" s="1" customFormat="1" spans="1:17">
      <c r="A8" s="17"/>
      <c r="B8" s="20" t="s">
        <v>25</v>
      </c>
      <c r="C8" s="21"/>
      <c r="D8" s="22"/>
      <c r="E8" s="22"/>
      <c r="F8" s="21"/>
      <c r="G8" s="19" t="e">
        <f t="shared" si="1"/>
        <v>#DIV/0!</v>
      </c>
      <c r="H8" s="23"/>
      <c r="I8" s="19" t="e">
        <f t="shared" si="2"/>
        <v>#DIV/0!</v>
      </c>
      <c r="J8" s="19">
        <f t="shared" si="4"/>
        <v>0</v>
      </c>
      <c r="K8" s="19" t="e">
        <f t="shared" si="3"/>
        <v>#DIV/0!</v>
      </c>
      <c r="L8" s="41"/>
      <c r="M8" s="41"/>
      <c r="N8" s="19" t="e">
        <f>C8/C4*100</f>
        <v>#DIV/0!</v>
      </c>
      <c r="O8" s="43" t="e">
        <f>E8/E4*100</f>
        <v>#DIV/0!</v>
      </c>
      <c r="P8" s="44"/>
      <c r="Q8" s="32"/>
    </row>
    <row r="9" s="1" customFormat="1" spans="1:17">
      <c r="A9" s="17"/>
      <c r="B9" s="20" t="s">
        <v>26</v>
      </c>
      <c r="C9" s="21"/>
      <c r="D9" s="22"/>
      <c r="E9" s="22"/>
      <c r="F9" s="21"/>
      <c r="G9" s="19" t="e">
        <f t="shared" si="1"/>
        <v>#DIV/0!</v>
      </c>
      <c r="H9" s="23"/>
      <c r="I9" s="19" t="e">
        <f t="shared" si="2"/>
        <v>#DIV/0!</v>
      </c>
      <c r="J9" s="19">
        <f t="shared" si="4"/>
        <v>0</v>
      </c>
      <c r="K9" s="19" t="e">
        <f t="shared" si="3"/>
        <v>#DIV/0!</v>
      </c>
      <c r="L9" s="41"/>
      <c r="M9" s="41"/>
      <c r="N9" s="19" t="e">
        <f>C9/C4*100</f>
        <v>#DIV/0!</v>
      </c>
      <c r="O9" s="43" t="e">
        <f>E9/E4*100</f>
        <v>#DIV/0!</v>
      </c>
      <c r="P9" s="44"/>
      <c r="Q9" s="32"/>
    </row>
    <row r="10" s="1" customFormat="1" spans="1:17">
      <c r="A10" s="17" t="s">
        <v>27</v>
      </c>
      <c r="B10" s="17"/>
      <c r="C10" s="24"/>
      <c r="D10" s="25"/>
      <c r="E10" s="25"/>
      <c r="F10" s="24"/>
      <c r="G10" s="19" t="e">
        <f t="shared" si="1"/>
        <v>#DIV/0!</v>
      </c>
      <c r="H10" s="23"/>
      <c r="I10" s="19" t="e">
        <f t="shared" si="2"/>
        <v>#DIV/0!</v>
      </c>
      <c r="J10" s="19">
        <f t="shared" si="4"/>
        <v>0</v>
      </c>
      <c r="K10" s="19" t="e">
        <f t="shared" si="3"/>
        <v>#DIV/0!</v>
      </c>
      <c r="L10" s="41"/>
      <c r="M10" s="41"/>
      <c r="N10" s="19" t="e">
        <f>C10/C15*100</f>
        <v>#DIV/0!</v>
      </c>
      <c r="O10" s="43" t="e">
        <f>E10/E15*100</f>
        <v>#DIV/0!</v>
      </c>
      <c r="P10" s="44"/>
      <c r="Q10" s="32"/>
    </row>
    <row r="11" s="1" customFormat="1" ht="14.25" customHeight="1" spans="1:17">
      <c r="A11" s="17" t="s">
        <v>28</v>
      </c>
      <c r="B11" s="17"/>
      <c r="C11" s="21"/>
      <c r="D11" s="22"/>
      <c r="E11" s="22"/>
      <c r="F11" s="21"/>
      <c r="G11" s="19" t="e">
        <f t="shared" si="1"/>
        <v>#DIV/0!</v>
      </c>
      <c r="H11" s="23"/>
      <c r="I11" s="19" t="e">
        <f t="shared" si="2"/>
        <v>#DIV/0!</v>
      </c>
      <c r="J11" s="41"/>
      <c r="K11" s="41"/>
      <c r="L11" s="19">
        <f t="shared" ref="L11:L13" si="5">E11-D11</f>
        <v>0</v>
      </c>
      <c r="M11" s="19" t="e">
        <f t="shared" ref="M11:M13" si="6">L11/D11*100</f>
        <v>#DIV/0!</v>
      </c>
      <c r="N11" s="19" t="e">
        <f>C11/C15*100</f>
        <v>#DIV/0!</v>
      </c>
      <c r="O11" s="43" t="e">
        <f>E11/E15*100</f>
        <v>#DIV/0!</v>
      </c>
      <c r="P11" s="44"/>
      <c r="Q11" s="32"/>
    </row>
    <row r="12" s="1" customFormat="1" ht="14.25" customHeight="1" spans="1:17">
      <c r="A12" s="17" t="s">
        <v>29</v>
      </c>
      <c r="B12" s="17"/>
      <c r="C12" s="21"/>
      <c r="D12" s="22"/>
      <c r="E12" s="22"/>
      <c r="F12" s="21"/>
      <c r="G12" s="19" t="e">
        <f t="shared" si="1"/>
        <v>#DIV/0!</v>
      </c>
      <c r="H12" s="23"/>
      <c r="I12" s="19" t="e">
        <f t="shared" si="2"/>
        <v>#DIV/0!</v>
      </c>
      <c r="J12" s="41"/>
      <c r="K12" s="41"/>
      <c r="L12" s="19">
        <f t="shared" si="5"/>
        <v>0</v>
      </c>
      <c r="M12" s="19" t="e">
        <f t="shared" si="6"/>
        <v>#DIV/0!</v>
      </c>
      <c r="N12" s="19" t="e">
        <f>C12/C15*100</f>
        <v>#DIV/0!</v>
      </c>
      <c r="O12" s="43" t="e">
        <f>E12/E15*100</f>
        <v>#DIV/0!</v>
      </c>
      <c r="P12" s="44"/>
      <c r="Q12" s="32"/>
    </row>
    <row r="13" s="1" customFormat="1" ht="14.25" customHeight="1" spans="1:17">
      <c r="A13" s="17" t="s">
        <v>30</v>
      </c>
      <c r="B13" s="17"/>
      <c r="C13" s="21"/>
      <c r="D13" s="22"/>
      <c r="E13" s="22"/>
      <c r="F13" s="21"/>
      <c r="G13" s="19" t="e">
        <f t="shared" si="1"/>
        <v>#DIV/0!</v>
      </c>
      <c r="H13" s="23"/>
      <c r="I13" s="45">
        <v>0</v>
      </c>
      <c r="J13" s="41"/>
      <c r="K13" s="41"/>
      <c r="L13" s="19">
        <f t="shared" si="5"/>
        <v>0</v>
      </c>
      <c r="M13" s="19" t="e">
        <f t="shared" si="6"/>
        <v>#DIV/0!</v>
      </c>
      <c r="N13" s="19" t="e">
        <f>C13/C15*100</f>
        <v>#DIV/0!</v>
      </c>
      <c r="O13" s="43" t="e">
        <f>E13/E15*100</f>
        <v>#DIV/0!</v>
      </c>
      <c r="P13" s="44"/>
      <c r="Q13" s="32"/>
    </row>
    <row r="14" s="1" customFormat="1" spans="1:17">
      <c r="A14" s="17" t="s">
        <v>31</v>
      </c>
      <c r="B14" s="17"/>
      <c r="C14" s="21"/>
      <c r="D14" s="22"/>
      <c r="E14" s="22"/>
      <c r="F14" s="21"/>
      <c r="G14" s="19" t="e">
        <f t="shared" si="1"/>
        <v>#DIV/0!</v>
      </c>
      <c r="H14" s="23"/>
      <c r="I14" s="19" t="e">
        <f>H14/C14*100</f>
        <v>#DIV/0!</v>
      </c>
      <c r="J14" s="19">
        <f>D14-E14</f>
        <v>0</v>
      </c>
      <c r="K14" s="19" t="e">
        <f>J14/D14*100</f>
        <v>#DIV/0!</v>
      </c>
      <c r="L14" s="41"/>
      <c r="M14" s="41"/>
      <c r="N14" s="19" t="e">
        <f>C14/C15*100</f>
        <v>#DIV/0!</v>
      </c>
      <c r="O14" s="43" t="e">
        <f>E14/E15*100</f>
        <v>#DIV/0!</v>
      </c>
      <c r="P14" s="44"/>
      <c r="Q14" s="32"/>
    </row>
    <row r="15" s="1" customFormat="1" spans="1:17">
      <c r="A15" s="17" t="s">
        <v>32</v>
      </c>
      <c r="B15" s="17"/>
      <c r="C15" s="18">
        <f t="shared" ref="C15:F15" si="7">SUM(C4,C10:C14)</f>
        <v>0</v>
      </c>
      <c r="D15" s="19">
        <f t="shared" si="7"/>
        <v>0</v>
      </c>
      <c r="E15" s="19">
        <f t="shared" si="7"/>
        <v>0</v>
      </c>
      <c r="F15" s="18">
        <f t="shared" si="7"/>
        <v>0</v>
      </c>
      <c r="G15" s="19" t="e">
        <f t="shared" si="1"/>
        <v>#DIV/0!</v>
      </c>
      <c r="H15" s="18">
        <f>SUM(H4,H10:H14)</f>
        <v>0</v>
      </c>
      <c r="I15" s="19" t="e">
        <f>H15/C15*100</f>
        <v>#DIV/0!</v>
      </c>
      <c r="J15" s="19">
        <f>SUM(J4,J10,J14:J14)</f>
        <v>0</v>
      </c>
      <c r="K15" s="19" t="e">
        <f>J15/SUM(D4,D10,D14)*100</f>
        <v>#DIV/0!</v>
      </c>
      <c r="L15" s="19">
        <f>SUM(L11:L13)</f>
        <v>0</v>
      </c>
      <c r="M15" s="19" t="e">
        <f>L15/SUM(D11,D12,D13)*100</f>
        <v>#DIV/0!</v>
      </c>
      <c r="N15" s="19" t="e">
        <f t="shared" ref="N15:Q15" si="8">SUM(N4,N10,N11,N12,N13,N14)</f>
        <v>#DIV/0!</v>
      </c>
      <c r="O15" s="43" t="e">
        <f t="shared" si="8"/>
        <v>#DIV/0!</v>
      </c>
      <c r="P15" s="18">
        <f t="shared" si="8"/>
        <v>0</v>
      </c>
      <c r="Q15" s="43">
        <f t="shared" si="8"/>
        <v>0</v>
      </c>
    </row>
    <row r="16" s="1" customFormat="1" ht="14.25" customHeight="1" spans="1:16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46"/>
      <c r="O16" s="46"/>
      <c r="P16" s="3"/>
    </row>
    <row r="17" s="1" customFormat="1" ht="14.25" customHeight="1" spans="1:10">
      <c r="A17" s="12" t="s">
        <v>4</v>
      </c>
      <c r="B17" s="12"/>
      <c r="C17" s="28" t="s">
        <v>30</v>
      </c>
      <c r="D17" s="29"/>
      <c r="E17" s="29"/>
      <c r="F17" s="29"/>
      <c r="G17" s="29"/>
      <c r="H17" s="30"/>
      <c r="J17" s="3"/>
    </row>
    <row r="18" s="1" customFormat="1" ht="43.5" customHeight="1" spans="1:10">
      <c r="A18" s="12"/>
      <c r="B18" s="12"/>
      <c r="C18" s="13" t="s">
        <v>5</v>
      </c>
      <c r="D18" s="13" t="s">
        <v>33</v>
      </c>
      <c r="E18" s="13" t="s">
        <v>7</v>
      </c>
      <c r="F18" s="13" t="s">
        <v>34</v>
      </c>
      <c r="G18" s="13" t="s">
        <v>35</v>
      </c>
      <c r="H18" s="13" t="s">
        <v>36</v>
      </c>
      <c r="J18" s="3"/>
    </row>
    <row r="19" s="1" customFormat="1" ht="14.25" customHeight="1" spans="1:10">
      <c r="A19" s="17" t="s">
        <v>30</v>
      </c>
      <c r="B19" s="31" t="s">
        <v>37</v>
      </c>
      <c r="C19" s="32"/>
      <c r="D19" s="33"/>
      <c r="E19" s="34"/>
      <c r="F19" s="34"/>
      <c r="G19" s="19" t="e">
        <f t="shared" ref="G19:G27" si="9">C19/$C$27*100</f>
        <v>#DIV/0!</v>
      </c>
      <c r="H19" s="19" t="e">
        <f t="shared" ref="H19:H26" si="10">E19/$E$27*100</f>
        <v>#DIV/0!</v>
      </c>
      <c r="J19" s="3"/>
    </row>
    <row r="20" s="1" customFormat="1" ht="14.25" customHeight="1" spans="1:10">
      <c r="A20" s="17"/>
      <c r="B20" s="31" t="s">
        <v>38</v>
      </c>
      <c r="C20" s="32"/>
      <c r="D20" s="33"/>
      <c r="E20" s="34"/>
      <c r="F20" s="34"/>
      <c r="G20" s="19" t="e">
        <f t="shared" si="9"/>
        <v>#DIV/0!</v>
      </c>
      <c r="H20" s="19" t="e">
        <f t="shared" si="10"/>
        <v>#DIV/0!</v>
      </c>
      <c r="J20" s="3"/>
    </row>
    <row r="21" s="1" customFormat="1" ht="14.25" customHeight="1" spans="1:10">
      <c r="A21" s="17"/>
      <c r="B21" s="31" t="s">
        <v>39</v>
      </c>
      <c r="C21" s="32"/>
      <c r="D21" s="33"/>
      <c r="E21" s="34"/>
      <c r="F21" s="34"/>
      <c r="G21" s="19" t="e">
        <f t="shared" si="9"/>
        <v>#DIV/0!</v>
      </c>
      <c r="H21" s="19" t="e">
        <f t="shared" si="10"/>
        <v>#DIV/0!</v>
      </c>
      <c r="J21" s="3"/>
    </row>
    <row r="22" s="1" customFormat="1" ht="14.25" customHeight="1" spans="1:10">
      <c r="A22" s="17"/>
      <c r="B22" s="31" t="s">
        <v>40</v>
      </c>
      <c r="C22" s="32"/>
      <c r="D22" s="33"/>
      <c r="E22" s="34"/>
      <c r="F22" s="34"/>
      <c r="G22" s="19" t="e">
        <f t="shared" si="9"/>
        <v>#DIV/0!</v>
      </c>
      <c r="H22" s="19" t="e">
        <f t="shared" si="10"/>
        <v>#DIV/0!</v>
      </c>
      <c r="J22" s="3"/>
    </row>
    <row r="23" s="1" customFormat="1" ht="14.25" customHeight="1" spans="1:10">
      <c r="A23" s="17"/>
      <c r="B23" s="31" t="s">
        <v>41</v>
      </c>
      <c r="C23" s="32"/>
      <c r="D23" s="33"/>
      <c r="E23" s="34"/>
      <c r="F23" s="34"/>
      <c r="G23" s="19" t="e">
        <f t="shared" si="9"/>
        <v>#DIV/0!</v>
      </c>
      <c r="H23" s="19" t="e">
        <f t="shared" si="10"/>
        <v>#DIV/0!</v>
      </c>
      <c r="J23" s="3"/>
    </row>
    <row r="24" s="1" customFormat="1" ht="14.25" customHeight="1" spans="1:10">
      <c r="A24" s="17"/>
      <c r="B24" s="31" t="s">
        <v>42</v>
      </c>
      <c r="C24" s="32"/>
      <c r="D24" s="33"/>
      <c r="E24" s="34"/>
      <c r="F24" s="34"/>
      <c r="G24" s="19" t="e">
        <f t="shared" si="9"/>
        <v>#DIV/0!</v>
      </c>
      <c r="H24" s="19" t="e">
        <f t="shared" si="10"/>
        <v>#DIV/0!</v>
      </c>
      <c r="J24" s="3"/>
    </row>
    <row r="25" s="1" customFormat="1" ht="14.25" customHeight="1" spans="1:10">
      <c r="A25" s="17"/>
      <c r="B25" s="31" t="s">
        <v>43</v>
      </c>
      <c r="C25" s="32"/>
      <c r="D25" s="33"/>
      <c r="E25" s="34"/>
      <c r="F25" s="34"/>
      <c r="G25" s="19" t="e">
        <f t="shared" si="9"/>
        <v>#DIV/0!</v>
      </c>
      <c r="H25" s="19" t="e">
        <f t="shared" si="10"/>
        <v>#DIV/0!</v>
      </c>
      <c r="J25" s="3"/>
    </row>
    <row r="26" s="1" customFormat="1" ht="14.25" customHeight="1" spans="1:10">
      <c r="A26" s="17"/>
      <c r="B26" s="31" t="s">
        <v>44</v>
      </c>
      <c r="C26" s="32"/>
      <c r="D26" s="33"/>
      <c r="E26" s="34"/>
      <c r="F26" s="34"/>
      <c r="G26" s="19" t="e">
        <f t="shared" si="9"/>
        <v>#DIV/0!</v>
      </c>
      <c r="H26" s="19" t="e">
        <f t="shared" si="10"/>
        <v>#DIV/0!</v>
      </c>
      <c r="J26" s="3"/>
    </row>
    <row r="27" s="1" customFormat="1" ht="14.25" customHeight="1" spans="1:10">
      <c r="A27" s="17" t="s">
        <v>32</v>
      </c>
      <c r="B27" s="17"/>
      <c r="C27" s="35">
        <f t="shared" ref="C27:F27" si="11">SUM(C19:C26)</f>
        <v>0</v>
      </c>
      <c r="D27" s="36"/>
      <c r="E27" s="37">
        <f t="shared" si="11"/>
        <v>0</v>
      </c>
      <c r="F27" s="37">
        <f t="shared" si="11"/>
        <v>0</v>
      </c>
      <c r="G27" s="35" t="e">
        <f t="shared" si="9"/>
        <v>#DIV/0!</v>
      </c>
      <c r="H27" s="35" t="e">
        <f>SUM(H19:H26)</f>
        <v>#DIV/0!</v>
      </c>
      <c r="J27" s="3"/>
    </row>
    <row r="28" s="1" customFormat="1" ht="14.25" customHeight="1" spans="1:16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46"/>
      <c r="O28" s="46"/>
      <c r="P28" s="47"/>
    </row>
    <row r="29" s="1" customFormat="1" ht="14.25" customHeight="1" spans="1:16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46"/>
      <c r="O29" s="46"/>
      <c r="P29" s="3"/>
    </row>
    <row r="30" s="1" customFormat="1" spans="1:16">
      <c r="A30" s="2"/>
      <c r="B30" s="2"/>
      <c r="P30" s="3"/>
    </row>
    <row r="31" s="1" customFormat="1" ht="14.25" customHeight="1" spans="1:16">
      <c r="A31" s="38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P31" s="3"/>
    </row>
    <row r="32" s="1" customFormat="1" spans="1:1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P32" s="3"/>
    </row>
    <row r="33" s="1" customFormat="1" spans="1:1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P33" s="3"/>
    </row>
    <row r="34" s="1" customFormat="1" spans="1:1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P34" s="3"/>
    </row>
    <row r="35" s="1" customFormat="1" spans="1:1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3"/>
    </row>
    <row r="36" s="1" customFormat="1" spans="1:1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P36" s="3"/>
    </row>
    <row r="37" s="1" customFormat="1" spans="1:1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P37" s="3"/>
    </row>
    <row r="38" s="1" customFormat="1" spans="1:1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P38" s="3"/>
    </row>
    <row r="39" s="1" customFormat="1" spans="1:1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3"/>
    </row>
    <row r="40" s="1" customFormat="1" spans="1:1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P40" s="3"/>
    </row>
    <row r="41" s="1" customFormat="1" spans="1:1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N41" s="1" t="s">
        <v>46</v>
      </c>
      <c r="P41" s="3"/>
    </row>
    <row r="42" s="1" customFormat="1" spans="1:1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P42" s="3"/>
    </row>
    <row r="43" s="1" customFormat="1" spans="1:1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P43" s="3"/>
    </row>
    <row r="44" s="1" customFormat="1" spans="1:1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P44" s="3"/>
    </row>
    <row r="45" s="1" customFormat="1" spans="1:1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P45" s="3"/>
    </row>
    <row r="46" s="1" customFormat="1" spans="1:1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P46" s="3"/>
    </row>
    <row r="47" s="1" customFormat="1" spans="1:1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P47" s="3"/>
    </row>
    <row r="48" s="1" customFormat="1" spans="1:1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P48" s="3"/>
    </row>
  </sheetData>
  <protectedRanges>
    <protectedRange sqref="C5:F14" name="区域1"/>
  </protectedRanges>
  <mergeCells count="19">
    <mergeCell ref="A1:Q1"/>
    <mergeCell ref="A2:B2"/>
    <mergeCell ref="C2:E2"/>
    <mergeCell ref="F2:G2"/>
    <mergeCell ref="H2:I2"/>
    <mergeCell ref="J2:P2"/>
    <mergeCell ref="A3:B3"/>
    <mergeCell ref="A10:B10"/>
    <mergeCell ref="A11:B11"/>
    <mergeCell ref="A12:B12"/>
    <mergeCell ref="A13:B13"/>
    <mergeCell ref="A14:B14"/>
    <mergeCell ref="A15:B15"/>
    <mergeCell ref="C17:H17"/>
    <mergeCell ref="A27:B27"/>
    <mergeCell ref="A4:A9"/>
    <mergeCell ref="A19:A26"/>
    <mergeCell ref="A17:B18"/>
    <mergeCell ref="A31:L48"/>
  </mergeCells>
  <pageMargins left="0.7" right="0.7" top="0.75" bottom="0.75" header="0.3" footer="0.3"/>
  <pageSetup paperSize="9" scale="67" fitToHeight="0" orientation="landscape" horizont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12月汇总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Yangchl</dc:creator>
  <cp:lastModifiedBy>州政务局</cp:lastModifiedBy>
  <dcterms:created xsi:type="dcterms:W3CDTF">2015-06-05T18:19:00Z</dcterms:created>
  <dcterms:modified xsi:type="dcterms:W3CDTF">2024-04-07T03:53:11Z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F2235DDE389D4BC2A75D82CC055FE3B7</vt:lpwstr>
  </property>
  <property fmtid="{D5CDD505-2E9C-101B-9397-08002B2CF9AE}" pid="3" name="KSOProductBuildVer">
    <vt:lpwstr>2052-11.8.6.11020</vt:lpwstr>
  </property>
  <property fmtid="{D5CDD505-2E9C-101B-9397-08002B2CF9AE}" pid="4" name="KSOReadingLayout">
    <vt:bool>true</vt:bool>
  </property>
</Properties>
</file>